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495" windowHeight="10500"/>
  </bookViews>
  <sheets>
    <sheet name="1、2018年上半年一般公共预算收支执行" sheetId="9" r:id="rId1"/>
    <sheet name="2、2018年政府性基金预算收支执行" sheetId="10" r:id="rId2"/>
  </sheets>
  <calcPr calcId="125725" iterate="1"/>
</workbook>
</file>

<file path=xl/calcChain.xml><?xml version="1.0" encoding="utf-8"?>
<calcChain xmlns="http://schemas.openxmlformats.org/spreadsheetml/2006/main">
  <c r="J17" i="10"/>
  <c r="I17"/>
  <c r="H17"/>
  <c r="G17"/>
  <c r="F17"/>
  <c r="J15"/>
  <c r="J14"/>
  <c r="I14"/>
  <c r="J9"/>
  <c r="I9"/>
  <c r="P35" i="9"/>
  <c r="O35"/>
  <c r="N35"/>
  <c r="M35"/>
  <c r="L35"/>
  <c r="K35"/>
  <c r="J35"/>
  <c r="I35"/>
  <c r="H35"/>
  <c r="F35"/>
  <c r="E35"/>
  <c r="D35"/>
  <c r="C35"/>
  <c r="B35"/>
  <c r="K34"/>
  <c r="K33"/>
  <c r="F33"/>
  <c r="E33"/>
  <c r="K32"/>
  <c r="K31"/>
  <c r="F31"/>
  <c r="E31"/>
  <c r="K30"/>
  <c r="F30"/>
  <c r="E30"/>
  <c r="K29"/>
  <c r="K28"/>
  <c r="K27"/>
  <c r="K26"/>
  <c r="K25"/>
  <c r="F25"/>
  <c r="E25"/>
  <c r="P24"/>
  <c r="O24"/>
  <c r="N24"/>
  <c r="K24"/>
  <c r="H24"/>
  <c r="F24"/>
  <c r="E24"/>
  <c r="K23"/>
  <c r="K22"/>
  <c r="F22"/>
  <c r="E22"/>
  <c r="D22"/>
  <c r="C22"/>
  <c r="B22"/>
  <c r="K21"/>
  <c r="F21"/>
  <c r="E21"/>
  <c r="D21"/>
  <c r="C21"/>
  <c r="B21"/>
  <c r="P20"/>
  <c r="O20"/>
  <c r="N20"/>
  <c r="K20"/>
  <c r="F20"/>
  <c r="E20"/>
  <c r="K19"/>
  <c r="P18"/>
  <c r="O18"/>
  <c r="N18"/>
  <c r="K18"/>
  <c r="P17"/>
  <c r="O17"/>
  <c r="N17"/>
  <c r="K17"/>
  <c r="F17"/>
  <c r="E17"/>
  <c r="P16"/>
  <c r="O16"/>
  <c r="N16"/>
  <c r="K16"/>
  <c r="F16"/>
  <c r="E16"/>
  <c r="P15"/>
  <c r="O15"/>
  <c r="N15"/>
  <c r="K15"/>
  <c r="F15"/>
  <c r="E15"/>
  <c r="P14"/>
  <c r="O14"/>
  <c r="N14"/>
  <c r="K14"/>
  <c r="I14"/>
  <c r="F14"/>
  <c r="E14"/>
  <c r="P13"/>
  <c r="O13"/>
  <c r="N13"/>
  <c r="K13"/>
  <c r="F13"/>
  <c r="E13"/>
  <c r="P12"/>
  <c r="O12"/>
  <c r="N12"/>
  <c r="K12"/>
  <c r="P11"/>
  <c r="O11"/>
  <c r="N11"/>
  <c r="K11"/>
  <c r="F11"/>
  <c r="E11"/>
  <c r="P10"/>
  <c r="O10"/>
  <c r="N10"/>
  <c r="K10"/>
  <c r="F10"/>
  <c r="E10"/>
  <c r="P9"/>
  <c r="O9"/>
  <c r="N9"/>
  <c r="K9"/>
  <c r="P8"/>
  <c r="O8"/>
  <c r="N8"/>
  <c r="K8"/>
  <c r="J8"/>
  <c r="F8"/>
  <c r="E8"/>
  <c r="D8"/>
  <c r="C8"/>
  <c r="P7"/>
  <c r="O7"/>
  <c r="N7"/>
  <c r="K7"/>
  <c r="F7"/>
  <c r="E7"/>
  <c r="D7"/>
  <c r="C7"/>
  <c r="B7"/>
  <c r="P6"/>
  <c r="O6"/>
  <c r="N6"/>
  <c r="K6"/>
  <c r="F6"/>
  <c r="E6"/>
  <c r="D6"/>
  <c r="C6"/>
  <c r="B6"/>
</calcChain>
</file>

<file path=xl/sharedStrings.xml><?xml version="1.0" encoding="utf-8"?>
<sst xmlns="http://schemas.openxmlformats.org/spreadsheetml/2006/main" count="108" uniqueCount="97">
  <si>
    <t>附表1</t>
  </si>
  <si>
    <r>
      <rPr>
        <b/>
        <sz val="18"/>
        <rFont val="黑体"/>
        <charset val="134"/>
      </rPr>
      <t>西安市碑林区</t>
    </r>
    <r>
      <rPr>
        <b/>
        <sz val="18"/>
        <rFont val="Times New Roman"/>
        <family val="1"/>
      </rPr>
      <t>2018</t>
    </r>
    <r>
      <rPr>
        <b/>
        <sz val="18"/>
        <rFont val="黑体"/>
        <charset val="134"/>
      </rPr>
      <t>年上半年一般公共预算收支执行情况表</t>
    </r>
  </si>
  <si>
    <t>单位：万元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</si>
  <si>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</t>
    </r>
    <r>
      <rPr>
        <b/>
        <sz val="14"/>
        <rFont val="宋体"/>
        <charset val="134"/>
      </rPr>
      <t>目</t>
    </r>
  </si>
  <si>
    <t>项    目</t>
  </si>
  <si>
    <t xml:space="preserve">2018年上半年 </t>
  </si>
  <si>
    <t>预算数</t>
  </si>
  <si>
    <t>2017年上半年</t>
  </si>
  <si>
    <t>执行数</t>
  </si>
  <si>
    <t>占预算％</t>
  </si>
  <si>
    <t>同比增幅%</t>
  </si>
  <si>
    <t>2018预算</t>
  </si>
  <si>
    <t>专款</t>
  </si>
  <si>
    <t>调整预算</t>
  </si>
  <si>
    <t>2017上</t>
  </si>
  <si>
    <t>备注</t>
  </si>
  <si>
    <t>一、税收收入</t>
  </si>
  <si>
    <t>一、一般公共服务支出</t>
  </si>
  <si>
    <t xml:space="preserve">    工商税收</t>
  </si>
  <si>
    <t>二、公共安全（含国防）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</si>
  <si>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增值税</t>
    </r>
  </si>
  <si>
    <t>三、教育支出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</si>
  <si>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营业税</t>
    </r>
  </si>
  <si>
    <t>四、科学技术支出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</si>
  <si>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企业所得税</t>
    </r>
  </si>
  <si>
    <t>五、文化体育与传媒支出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</si>
  <si>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个人所得税</t>
    </r>
  </si>
  <si>
    <t>六、社会保障和就业支出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</si>
  <si>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资源税</t>
    </r>
  </si>
  <si>
    <t>七、医疗卫生支出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</si>
  <si>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城市维护建设税</t>
    </r>
  </si>
  <si>
    <t>八、节能环保支出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</si>
  <si>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房产税</t>
    </r>
  </si>
  <si>
    <t>九、城乡社区支出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</si>
  <si>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印花税</t>
    </r>
  </si>
  <si>
    <t>十、农林水支出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</si>
  <si>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城镇土地使用税</t>
    </r>
  </si>
  <si>
    <t>十一、交通运输支出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</si>
  <si>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土地增值税</t>
    </r>
  </si>
  <si>
    <t>十二、资源勘探电力信息等支出</t>
  </si>
  <si>
    <r>
      <rPr>
        <sz val="14"/>
        <rFont val="Times New Roman"/>
        <family val="1"/>
      </rPr>
      <t xml:space="preserve">                </t>
    </r>
    <r>
      <rPr>
        <sz val="14"/>
        <rFont val="宋体"/>
        <charset val="134"/>
      </rPr>
      <t>车船税</t>
    </r>
  </si>
  <si>
    <t>十三、商业服务业等支出</t>
  </si>
  <si>
    <t xml:space="preserve">    耕地占用税</t>
  </si>
  <si>
    <t>十四、金融支出</t>
  </si>
  <si>
    <t xml:space="preserve">    契税</t>
  </si>
  <si>
    <t>十五、国土海洋气象等支出</t>
  </si>
  <si>
    <t>二、非税收入</t>
  </si>
  <si>
    <t>十六、住房保障支出</t>
  </si>
  <si>
    <t xml:space="preserve">    专项收入</t>
  </si>
  <si>
    <t>十七、粮油物资储备支出</t>
  </si>
  <si>
    <t xml:space="preserve">        排污费收入</t>
  </si>
  <si>
    <t>十八、国债还本付息</t>
  </si>
  <si>
    <t xml:space="preserve">        教育费附加收入</t>
  </si>
  <si>
    <t>十九、其他支出</t>
  </si>
  <si>
    <t xml:space="preserve">        地方教育附加收入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</si>
  <si>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</si>
  <si>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</si>
  <si>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</si>
  <si>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其他专项收入</t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</si>
  <si>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行政事业性收费收入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</si>
  <si>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罚没收入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</si>
  <si>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国有资本经营收入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</si>
  <si>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国有资源（资产）有偿使用收入</t>
    </r>
  </si>
  <si>
    <r>
      <rPr>
        <sz val="14"/>
        <rFont val="Times New Roman"/>
        <family val="1"/>
      </rPr>
      <t xml:space="preserve">        </t>
    </r>
    <r>
      <rPr>
        <sz val="14"/>
        <rFont val="宋体"/>
        <charset val="134"/>
      </rPr>
      <t>其他收入</t>
    </r>
  </si>
  <si>
    <t>一般公共预算收入合计</t>
  </si>
  <si>
    <t>一般公共预算支出合计</t>
  </si>
  <si>
    <t>附表2</t>
  </si>
  <si>
    <t>西安市碑林区2018年上半年政府性基金预算收支执行情况表</t>
  </si>
  <si>
    <r>
      <rPr>
        <b/>
        <sz val="14"/>
        <rFont val="宋体"/>
        <charset val="134"/>
      </rPr>
      <t>项</t>
    </r>
    <r>
      <rPr>
        <b/>
        <sz val="14"/>
        <rFont val="Times New Roman"/>
        <family val="1"/>
      </rPr>
      <t xml:space="preserve">         </t>
    </r>
    <r>
      <rPr>
        <b/>
        <sz val="14"/>
        <rFont val="宋体"/>
        <charset val="134"/>
      </rPr>
      <t>目</t>
    </r>
  </si>
  <si>
    <t>增幅％</t>
  </si>
  <si>
    <r>
      <rPr>
        <b/>
        <sz val="14"/>
        <rFont val="Times New Roman"/>
        <family val="1"/>
      </rPr>
      <t>2018</t>
    </r>
    <r>
      <rPr>
        <b/>
        <sz val="14"/>
        <rFont val="宋体"/>
        <charset val="134"/>
      </rPr>
      <t>预算</t>
    </r>
  </si>
  <si>
    <r>
      <rPr>
        <b/>
        <sz val="14"/>
        <rFont val="Times New Roman"/>
        <family val="1"/>
      </rPr>
      <t xml:space="preserve">  </t>
    </r>
    <r>
      <rPr>
        <b/>
        <sz val="14"/>
        <rFont val="宋体"/>
        <charset val="134"/>
      </rPr>
      <t>执行数</t>
    </r>
  </si>
  <si>
    <t>一、政府住房基金收入</t>
  </si>
  <si>
    <t>一、教育支出</t>
  </si>
  <si>
    <t>二、散装水泥专项资金收入</t>
  </si>
  <si>
    <t>二、文化体育与传媒支出</t>
  </si>
  <si>
    <t>三、新型墙体材料专项基金收入</t>
  </si>
  <si>
    <t>三、社会保障和就业支出</t>
  </si>
  <si>
    <t>四、城市公用事业附加收入</t>
  </si>
  <si>
    <t>四、城乡社区支出</t>
  </si>
  <si>
    <t>五、城市基础设施配套费收入</t>
  </si>
  <si>
    <t>五、农林水支出</t>
  </si>
  <si>
    <t>六、国有土地使用权出让收入</t>
  </si>
  <si>
    <t>六、交通运输支出</t>
  </si>
  <si>
    <t>七、国有土地收益基金收入</t>
  </si>
  <si>
    <t>七、资源勘探电力信息等支出</t>
  </si>
  <si>
    <t>八、农业土地开发资金收入</t>
  </si>
  <si>
    <t>八、商业服务业等支出</t>
  </si>
  <si>
    <t>九、残疾人就业保障金</t>
  </si>
  <si>
    <t>九、其他支出</t>
  </si>
  <si>
    <t>十、地方教育附加收入</t>
  </si>
  <si>
    <t>十、债务付息支出</t>
  </si>
  <si>
    <t>十一、其他基金收入</t>
  </si>
  <si>
    <t>基金预算收入合计</t>
  </si>
  <si>
    <t>基金预算支出合计</t>
  </si>
  <si>
    <t>收入</t>
    <phoneticPr fontId="36" type="noConversion"/>
  </si>
  <si>
    <t>支出</t>
    <phoneticPr fontId="36" type="noConversion"/>
  </si>
</sst>
</file>

<file path=xl/styles.xml><?xml version="1.0" encoding="utf-8"?>
<styleSheet xmlns="http://schemas.openxmlformats.org/spreadsheetml/2006/main">
  <numFmts count="3">
    <numFmt numFmtId="178" formatCode="0.0_ "/>
    <numFmt numFmtId="179" formatCode="0.00_ "/>
    <numFmt numFmtId="180" formatCode="0_ "/>
  </numFmts>
  <fonts count="40"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Times New Roman"/>
      <family val="1"/>
    </font>
    <font>
      <b/>
      <sz val="18"/>
      <name val="黑体"/>
      <charset val="134"/>
    </font>
    <font>
      <b/>
      <sz val="14"/>
      <name val="宋体"/>
      <charset val="134"/>
    </font>
    <font>
      <b/>
      <sz val="14"/>
      <name val="Times New Roman"/>
      <family val="1"/>
    </font>
    <font>
      <sz val="14"/>
      <name val="宋体"/>
      <charset val="134"/>
    </font>
    <font>
      <sz val="14"/>
      <name val="Times New Roman"/>
      <family val="1"/>
    </font>
    <font>
      <sz val="14"/>
      <name val="Arial"/>
      <family val="2"/>
    </font>
    <font>
      <b/>
      <sz val="12"/>
      <name val="Times New Roman"/>
      <family val="1"/>
    </font>
    <font>
      <b/>
      <sz val="14"/>
      <color rgb="FFFF0000"/>
      <name val="宋体"/>
      <charset val="134"/>
    </font>
    <font>
      <sz val="14"/>
      <color rgb="FFFF0000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name val="宋体"/>
      <charset val="134"/>
    </font>
    <font>
      <b/>
      <sz val="11"/>
      <color indexed="53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sz val="11"/>
      <color indexed="19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b/>
      <sz val="18"/>
      <name val="Times New Roman"/>
      <family val="1"/>
    </font>
    <font>
      <sz val="9"/>
      <name val="宋体"/>
      <charset val="134"/>
      <scheme val="minor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150"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0"/>
    <xf numFmtId="0" fontId="20" fillId="5" borderId="13" applyNumberFormat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/>
    <xf numFmtId="0" fontId="21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9" fontId="1" fillId="0" borderId="0" applyFont="0" applyFill="0" applyBorder="0" applyAlignment="0" applyProtection="0"/>
    <xf numFmtId="0" fontId="1" fillId="3" borderId="11" applyNumberFormat="0" applyFont="0" applyAlignment="0" applyProtection="0">
      <alignment vertical="center"/>
    </xf>
    <xf numFmtId="0" fontId="14" fillId="0" borderId="0"/>
    <xf numFmtId="0" fontId="1" fillId="3" borderId="11" applyNumberFormat="0" applyFont="0" applyAlignment="0" applyProtection="0">
      <alignment vertical="center"/>
    </xf>
    <xf numFmtId="0" fontId="14" fillId="0" borderId="0"/>
    <xf numFmtId="0" fontId="16" fillId="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0"/>
    <xf numFmtId="0" fontId="16" fillId="3" borderId="0" applyNumberFormat="0" applyBorder="0" applyAlignment="0" applyProtection="0">
      <alignment vertical="center"/>
    </xf>
    <xf numFmtId="0" fontId="22" fillId="0" borderId="0"/>
    <xf numFmtId="0" fontId="16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" fillId="0" borderId="0" applyBorder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" fillId="0" borderId="0" applyBorder="0"/>
    <xf numFmtId="0" fontId="21" fillId="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13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15" borderId="0" applyNumberFormat="0" applyBorder="0" applyAlignment="0" applyProtection="0">
      <alignment vertical="center"/>
    </xf>
    <xf numFmtId="0" fontId="19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2" fillId="13" borderId="16" applyNumberFormat="0" applyAlignment="0" applyProtection="0">
      <alignment vertical="center"/>
    </xf>
    <xf numFmtId="0" fontId="32" fillId="13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4" fillId="7" borderId="13" applyNumberFormat="0" applyAlignment="0" applyProtection="0">
      <alignment vertical="center"/>
    </xf>
    <xf numFmtId="0" fontId="34" fillId="7" borderId="13" applyNumberFormat="0" applyAlignment="0" applyProtection="0">
      <alignment vertical="center"/>
    </xf>
    <xf numFmtId="0" fontId="34" fillId="7" borderId="13" applyNumberFormat="0" applyAlignment="0" applyProtection="0">
      <alignment vertical="center"/>
    </xf>
    <xf numFmtId="0" fontId="1" fillId="3" borderId="11" applyNumberFormat="0" applyFont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47" applyAlignment="1" applyProtection="1">
      <alignment vertical="center"/>
      <protection locked="0" hidden="1"/>
    </xf>
    <xf numFmtId="0" fontId="1" fillId="0" borderId="0" xfId="47" applyProtection="1">
      <protection locked="0" hidden="1"/>
    </xf>
    <xf numFmtId="0" fontId="0" fillId="0" borderId="0" xfId="47" applyFont="1" applyAlignment="1" applyProtection="1">
      <alignment vertical="center"/>
      <protection locked="0" hidden="1"/>
    </xf>
    <xf numFmtId="0" fontId="2" fillId="0" borderId="0" xfId="47" applyFont="1" applyAlignment="1" applyProtection="1">
      <alignment vertical="center"/>
      <protection locked="0" hidden="1"/>
    </xf>
    <xf numFmtId="0" fontId="2" fillId="0" borderId="0" xfId="47" applyFont="1" applyBorder="1" applyProtection="1">
      <protection locked="0" hidden="1"/>
    </xf>
    <xf numFmtId="0" fontId="2" fillId="0" borderId="0" xfId="47" applyFont="1" applyBorder="1" applyAlignment="1" applyProtection="1">
      <protection locked="0" hidden="1"/>
    </xf>
    <xf numFmtId="0" fontId="4" fillId="0" borderId="1" xfId="47" applyFont="1" applyBorder="1" applyAlignment="1" applyProtection="1">
      <alignment horizontal="center" vertical="center"/>
      <protection hidden="1"/>
    </xf>
    <xf numFmtId="0" fontId="5" fillId="0" borderId="1" xfId="47" applyFont="1" applyBorder="1" applyAlignment="1" applyProtection="1">
      <alignment horizontal="center" vertical="center"/>
      <protection hidden="1"/>
    </xf>
    <xf numFmtId="0" fontId="4" fillId="0" borderId="5" xfId="47" applyFont="1" applyFill="1" applyBorder="1" applyAlignment="1" applyProtection="1">
      <alignment horizontal="center" vertical="center"/>
    </xf>
    <xf numFmtId="0" fontId="4" fillId="0" borderId="1" xfId="47" applyFont="1" applyFill="1" applyBorder="1" applyAlignment="1" applyProtection="1">
      <alignment horizontal="center" vertical="center" wrapText="1"/>
    </xf>
    <xf numFmtId="179" fontId="4" fillId="0" borderId="1" xfId="47" applyNumberFormat="1" applyFont="1" applyFill="1" applyBorder="1" applyAlignment="1" applyProtection="1">
      <alignment horizontal="center" vertical="center" wrapText="1"/>
    </xf>
    <xf numFmtId="0" fontId="5" fillId="0" borderId="1" xfId="47" applyFont="1" applyFill="1" applyBorder="1" applyAlignment="1" applyProtection="1">
      <alignment vertical="center" wrapText="1"/>
    </xf>
    <xf numFmtId="0" fontId="6" fillId="0" borderId="1" xfId="47" applyFont="1" applyBorder="1" applyAlignment="1" applyProtection="1">
      <alignment vertical="center"/>
      <protection hidden="1"/>
    </xf>
    <xf numFmtId="0" fontId="7" fillId="0" borderId="1" xfId="47" applyFont="1" applyBorder="1" applyAlignment="1" applyProtection="1">
      <alignment horizontal="right" vertical="center" wrapText="1"/>
      <protection locked="0" hidden="1"/>
    </xf>
    <xf numFmtId="178" fontId="7" fillId="0" borderId="1" xfId="5" applyNumberFormat="1" applyFont="1" applyBorder="1" applyAlignment="1" applyProtection="1">
      <alignment horizontal="right" vertical="center" wrapText="1"/>
      <protection hidden="1"/>
    </xf>
    <xf numFmtId="0" fontId="7" fillId="0" borderId="1" xfId="111" applyFont="1" applyBorder="1" applyProtection="1">
      <alignment vertical="center"/>
      <protection locked="0" hidden="1"/>
    </xf>
    <xf numFmtId="0" fontId="7" fillId="0" borderId="1" xfId="47" applyFont="1" applyBorder="1" applyAlignment="1" applyProtection="1">
      <alignment vertical="center"/>
      <protection locked="0" hidden="1"/>
    </xf>
    <xf numFmtId="0" fontId="6" fillId="0" borderId="1" xfId="47" applyFont="1" applyFill="1" applyBorder="1" applyAlignment="1" applyProtection="1">
      <alignment vertical="center"/>
      <protection hidden="1"/>
    </xf>
    <xf numFmtId="0" fontId="6" fillId="0" borderId="1" xfId="47" applyFont="1" applyBorder="1" applyProtection="1">
      <protection hidden="1"/>
    </xf>
    <xf numFmtId="0" fontId="7" fillId="0" borderId="1" xfId="47" applyFont="1" applyBorder="1" applyAlignment="1" applyProtection="1">
      <alignment vertical="center"/>
      <protection hidden="1"/>
    </xf>
    <xf numFmtId="0" fontId="8" fillId="0" borderId="1" xfId="47" applyFont="1" applyBorder="1" applyProtection="1">
      <protection locked="0" hidden="1"/>
    </xf>
    <xf numFmtId="0" fontId="5" fillId="0" borderId="1" xfId="47" applyFont="1" applyBorder="1" applyAlignment="1" applyProtection="1">
      <alignment horizontal="right" vertical="center"/>
      <protection hidden="1"/>
    </xf>
    <xf numFmtId="0" fontId="5" fillId="0" borderId="1" xfId="47" applyFont="1" applyBorder="1" applyAlignment="1" applyProtection="1">
      <alignment vertical="center"/>
      <protection hidden="1"/>
    </xf>
    <xf numFmtId="0" fontId="6" fillId="0" borderId="0" xfId="47" applyFont="1" applyFill="1" applyProtection="1">
      <protection locked="0"/>
    </xf>
    <xf numFmtId="0" fontId="8" fillId="0" borderId="0" xfId="47" applyFont="1" applyProtection="1">
      <protection locked="0" hidden="1"/>
    </xf>
    <xf numFmtId="0" fontId="0" fillId="0" borderId="0" xfId="47" applyFont="1" applyBorder="1" applyAlignment="1" applyProtection="1">
      <alignment horizontal="right" vertical="center"/>
      <protection locked="0" hidden="1"/>
    </xf>
    <xf numFmtId="179" fontId="7" fillId="0" borderId="1" xfId="111" applyNumberFormat="1" applyFont="1" applyBorder="1" applyProtection="1">
      <alignment vertical="center"/>
      <protection locked="0" hidden="1"/>
    </xf>
    <xf numFmtId="179" fontId="7" fillId="0" borderId="1" xfId="5" applyNumberFormat="1" applyFont="1" applyBorder="1" applyAlignment="1" applyProtection="1">
      <alignment horizontal="right" vertical="center" wrapText="1"/>
      <protection hidden="1"/>
    </xf>
    <xf numFmtId="179" fontId="5" fillId="0" borderId="1" xfId="47" applyNumberFormat="1" applyFont="1" applyBorder="1" applyAlignment="1" applyProtection="1">
      <alignment vertical="center"/>
      <protection hidden="1"/>
    </xf>
    <xf numFmtId="0" fontId="9" fillId="0" borderId="0" xfId="47" applyFont="1" applyFill="1" applyProtection="1">
      <protection locked="0"/>
    </xf>
    <xf numFmtId="0" fontId="2" fillId="0" borderId="0" xfId="47" applyFont="1" applyFill="1" applyProtection="1">
      <protection locked="0"/>
    </xf>
    <xf numFmtId="179" fontId="2" fillId="0" borderId="0" xfId="47" applyNumberFormat="1" applyFont="1" applyFill="1" applyProtection="1">
      <protection locked="0"/>
    </xf>
    <xf numFmtId="0" fontId="0" fillId="0" borderId="0" xfId="47" applyFont="1" applyFill="1" applyBorder="1" applyAlignment="1" applyProtection="1">
      <alignment vertical="center"/>
      <protection locked="0"/>
    </xf>
    <xf numFmtId="0" fontId="2" fillId="0" borderId="0" xfId="47" applyFont="1" applyFill="1" applyBorder="1" applyProtection="1">
      <protection locked="0"/>
    </xf>
    <xf numFmtId="179" fontId="2" fillId="0" borderId="0" xfId="47" applyNumberFormat="1" applyFont="1" applyFill="1" applyBorder="1" applyProtection="1">
      <protection locked="0"/>
    </xf>
    <xf numFmtId="0" fontId="2" fillId="0" borderId="0" xfId="47" applyFont="1" applyFill="1" applyBorder="1" applyAlignment="1" applyProtection="1">
      <protection locked="0"/>
    </xf>
    <xf numFmtId="179" fontId="2" fillId="0" borderId="0" xfId="47" applyNumberFormat="1" applyFont="1" applyFill="1" applyBorder="1" applyAlignment="1" applyProtection="1">
      <protection locked="0"/>
    </xf>
    <xf numFmtId="0" fontId="4" fillId="0" borderId="6" xfId="47" applyFont="1" applyFill="1" applyBorder="1" applyAlignment="1" applyProtection="1">
      <alignment horizontal="center" vertical="center"/>
    </xf>
    <xf numFmtId="0" fontId="4" fillId="0" borderId="9" xfId="47" applyFont="1" applyFill="1" applyBorder="1" applyAlignment="1" applyProtection="1">
      <alignment horizontal="center" vertical="center"/>
    </xf>
    <xf numFmtId="0" fontId="6" fillId="0" borderId="1" xfId="47" applyFont="1" applyFill="1" applyBorder="1" applyAlignment="1" applyProtection="1">
      <alignment horizontal="left" vertical="center"/>
      <protection hidden="1"/>
    </xf>
    <xf numFmtId="0" fontId="7" fillId="0" borderId="1" xfId="47" applyFont="1" applyFill="1" applyBorder="1" applyAlignment="1" applyProtection="1">
      <alignment horizontal="right" vertical="center"/>
      <protection locked="0"/>
    </xf>
    <xf numFmtId="179" fontId="7" fillId="0" borderId="1" xfId="47" applyNumberFormat="1" applyFont="1" applyFill="1" applyBorder="1" applyAlignment="1" applyProtection="1">
      <alignment horizontal="right" vertical="center"/>
      <protection locked="0"/>
    </xf>
    <xf numFmtId="49" fontId="6" fillId="0" borderId="1" xfId="100" applyNumberFormat="1" applyFont="1" applyFill="1" applyBorder="1" applyAlignment="1" applyProtection="1">
      <alignment horizontal="left" vertical="center"/>
    </xf>
    <xf numFmtId="0" fontId="6" fillId="0" borderId="1" xfId="100" applyNumberFormat="1" applyFont="1" applyFill="1" applyBorder="1" applyAlignment="1" applyProtection="1">
      <alignment horizontal="left" vertical="center"/>
    </xf>
    <xf numFmtId="0" fontId="7" fillId="0" borderId="1" xfId="47" applyFont="1" applyFill="1" applyBorder="1" applyAlignment="1" applyProtection="1">
      <alignment vertical="center"/>
      <protection hidden="1"/>
    </xf>
    <xf numFmtId="180" fontId="6" fillId="0" borderId="1" xfId="100" applyNumberFormat="1" applyFont="1" applyFill="1" applyBorder="1" applyAlignment="1" applyProtection="1">
      <alignment horizontal="left" vertical="center"/>
    </xf>
    <xf numFmtId="0" fontId="6" fillId="0" borderId="1" xfId="47" applyFont="1" applyFill="1" applyBorder="1" applyAlignment="1" applyProtection="1">
      <alignment vertical="center"/>
    </xf>
    <xf numFmtId="0" fontId="7" fillId="0" borderId="1" xfId="47" applyFont="1" applyFill="1" applyBorder="1" applyAlignment="1" applyProtection="1">
      <alignment vertical="center"/>
    </xf>
    <xf numFmtId="0" fontId="2" fillId="0" borderId="1" xfId="47" applyFont="1" applyFill="1" applyBorder="1" applyProtection="1">
      <protection locked="0"/>
    </xf>
    <xf numFmtId="0" fontId="4" fillId="0" borderId="1" xfId="47" applyFont="1" applyFill="1" applyBorder="1" applyAlignment="1" applyProtection="1">
      <alignment horizontal="center" vertical="center"/>
    </xf>
    <xf numFmtId="0" fontId="5" fillId="0" borderId="1" xfId="47" applyFont="1" applyFill="1" applyBorder="1" applyAlignment="1" applyProtection="1">
      <alignment horizontal="right" vertical="center"/>
    </xf>
    <xf numFmtId="179" fontId="5" fillId="0" borderId="1" xfId="47" applyNumberFormat="1" applyFont="1" applyFill="1" applyBorder="1" applyAlignment="1" applyProtection="1">
      <alignment horizontal="right" vertical="center"/>
    </xf>
    <xf numFmtId="0" fontId="5" fillId="0" borderId="1" xfId="47" applyFont="1" applyFill="1" applyBorder="1" applyAlignment="1" applyProtection="1">
      <alignment vertical="center"/>
    </xf>
    <xf numFmtId="0" fontId="7" fillId="0" borderId="0" xfId="47" applyFont="1" applyFill="1" applyProtection="1">
      <protection locked="0"/>
    </xf>
    <xf numFmtId="179" fontId="7" fillId="0" borderId="0" xfId="47" applyNumberFormat="1" applyFont="1" applyFill="1" applyProtection="1">
      <protection locked="0"/>
    </xf>
    <xf numFmtId="0" fontId="4" fillId="0" borderId="5" xfId="47" applyFont="1" applyFill="1" applyBorder="1" applyAlignment="1" applyProtection="1">
      <alignment horizontal="center" vertical="center" wrapText="1"/>
    </xf>
    <xf numFmtId="0" fontId="10" fillId="0" borderId="1" xfId="47" applyFont="1" applyFill="1" applyBorder="1" applyAlignment="1" applyProtection="1">
      <alignment horizontal="center" vertical="center" wrapText="1"/>
    </xf>
    <xf numFmtId="179" fontId="4" fillId="0" borderId="5" xfId="47" applyNumberFormat="1" applyFont="1" applyFill="1" applyBorder="1" applyAlignment="1" applyProtection="1">
      <alignment vertical="center" wrapText="1"/>
    </xf>
    <xf numFmtId="0" fontId="7" fillId="0" borderId="1" xfId="47" applyFont="1" applyFill="1" applyBorder="1" applyAlignment="1" applyProtection="1">
      <alignment horizontal="right" vertical="center"/>
    </xf>
    <xf numFmtId="178" fontId="7" fillId="0" borderId="1" xfId="47" applyNumberFormat="1" applyFont="1" applyFill="1" applyBorder="1" applyAlignment="1" applyProtection="1">
      <alignment horizontal="right" vertical="center"/>
      <protection locked="0"/>
    </xf>
    <xf numFmtId="178" fontId="11" fillId="0" borderId="1" xfId="47" applyNumberFormat="1" applyFont="1" applyFill="1" applyBorder="1" applyAlignment="1" applyProtection="1">
      <alignment horizontal="right" vertical="center"/>
      <protection locked="0"/>
    </xf>
    <xf numFmtId="179" fontId="12" fillId="0" borderId="1" xfId="47" applyNumberFormat="1" applyFont="1" applyFill="1" applyBorder="1" applyAlignment="1" applyProtection="1">
      <alignment horizontal="right" vertical="center"/>
      <protection locked="0"/>
    </xf>
    <xf numFmtId="0" fontId="2" fillId="0" borderId="0" xfId="47" applyFont="1" applyFill="1" applyAlignment="1" applyProtection="1">
      <alignment horizontal="left"/>
      <protection locked="0"/>
    </xf>
    <xf numFmtId="0" fontId="7" fillId="0" borderId="1" xfId="47" applyFont="1" applyFill="1" applyBorder="1" applyAlignment="1" applyProtection="1">
      <alignment vertical="center"/>
      <protection locked="0"/>
    </xf>
    <xf numFmtId="179" fontId="5" fillId="0" borderId="1" xfId="47" applyNumberFormat="1" applyFont="1" applyFill="1" applyBorder="1" applyAlignment="1" applyProtection="1">
      <alignment vertical="center"/>
    </xf>
    <xf numFmtId="179" fontId="13" fillId="0" borderId="1" xfId="47" applyNumberFormat="1" applyFont="1" applyFill="1" applyBorder="1" applyAlignment="1" applyProtection="1">
      <alignment vertical="center"/>
    </xf>
    <xf numFmtId="0" fontId="9" fillId="0" borderId="1" xfId="47" applyFont="1" applyFill="1" applyBorder="1" applyProtection="1">
      <protection locked="0"/>
    </xf>
    <xf numFmtId="0" fontId="14" fillId="0" borderId="1" xfId="47" applyFont="1" applyFill="1" applyBorder="1" applyProtection="1">
      <protection locked="0"/>
    </xf>
    <xf numFmtId="0" fontId="3" fillId="0" borderId="0" xfId="47" applyFont="1" applyFill="1" applyBorder="1" applyAlignment="1" applyProtection="1">
      <alignment horizontal="center" vertical="center"/>
      <protection locked="0"/>
    </xf>
    <xf numFmtId="179" fontId="0" fillId="0" borderId="0" xfId="47" applyNumberFormat="1" applyFont="1" applyFill="1" applyAlignment="1" applyProtection="1">
      <alignment horizontal="center" vertical="center"/>
      <protection locked="0"/>
    </xf>
    <xf numFmtId="0" fontId="5" fillId="0" borderId="7" xfId="47" applyFont="1" applyFill="1" applyBorder="1" applyAlignment="1" applyProtection="1">
      <alignment horizontal="center" vertical="center"/>
    </xf>
    <xf numFmtId="0" fontId="5" fillId="0" borderId="1" xfId="47" applyFont="1" applyFill="1" applyBorder="1" applyAlignment="1" applyProtection="1">
      <alignment horizontal="center" vertical="center" wrapText="1"/>
    </xf>
    <xf numFmtId="0" fontId="4" fillId="0" borderId="5" xfId="47" applyFont="1" applyFill="1" applyBorder="1" applyAlignment="1" applyProtection="1">
      <alignment horizontal="center" vertical="center"/>
    </xf>
    <xf numFmtId="0" fontId="4" fillId="0" borderId="8" xfId="47" applyFont="1" applyFill="1" applyBorder="1" applyAlignment="1" applyProtection="1">
      <alignment horizontal="center" vertical="center"/>
    </xf>
    <xf numFmtId="0" fontId="3" fillId="0" borderId="0" xfId="47" applyFont="1" applyBorder="1" applyAlignment="1" applyProtection="1">
      <alignment horizontal="center" vertical="center"/>
      <protection locked="0" hidden="1"/>
    </xf>
    <xf numFmtId="0" fontId="5" fillId="0" borderId="2" xfId="47" applyFont="1" applyFill="1" applyBorder="1" applyAlignment="1" applyProtection="1">
      <alignment horizontal="center" vertical="center"/>
    </xf>
    <xf numFmtId="0" fontId="5" fillId="0" borderId="3" xfId="47" applyFont="1" applyFill="1" applyBorder="1" applyAlignment="1" applyProtection="1">
      <alignment horizontal="center" vertical="center"/>
    </xf>
    <xf numFmtId="0" fontId="5" fillId="0" borderId="4" xfId="47" applyFont="1" applyFill="1" applyBorder="1" applyAlignment="1" applyProtection="1">
      <alignment horizontal="center" vertical="center"/>
    </xf>
    <xf numFmtId="0" fontId="4" fillId="0" borderId="1" xfId="47" applyFont="1" applyBorder="1" applyAlignment="1" applyProtection="1">
      <alignment horizontal="center" vertical="center"/>
      <protection hidden="1"/>
    </xf>
    <xf numFmtId="0" fontId="5" fillId="0" borderId="1" xfId="47" applyFont="1" applyBorder="1" applyAlignment="1" applyProtection="1">
      <alignment horizontal="center" vertical="center"/>
      <protection hidden="1"/>
    </xf>
    <xf numFmtId="0" fontId="37" fillId="0" borderId="6" xfId="47" applyFont="1" applyFill="1" applyBorder="1" applyAlignment="1" applyProtection="1">
      <alignment horizontal="center" vertical="center"/>
    </xf>
    <xf numFmtId="0" fontId="37" fillId="0" borderId="1" xfId="47" applyFont="1" applyFill="1" applyBorder="1" applyAlignment="1" applyProtection="1">
      <alignment horizontal="center" vertical="center" wrapText="1"/>
    </xf>
    <xf numFmtId="0" fontId="38" fillId="0" borderId="1" xfId="47" applyFont="1" applyFill="1" applyBorder="1" applyProtection="1">
      <protection locked="0"/>
    </xf>
  </cellXfs>
  <cellStyles count="150">
    <cellStyle name="_ET_STYLE_NoName_00_" xfId="9"/>
    <cellStyle name="_ET_STYLE_NoName_00_ 2" xfId="12"/>
    <cellStyle name="_ET_STYLE_NoName_00_ 3" xfId="14"/>
    <cellStyle name="_ET_STYLE_NoName_00_ 4" xfId="8"/>
    <cellStyle name="20% - 强调文字颜色 1 2" xfId="1"/>
    <cellStyle name="20% - 强调文字颜色 1 3" xfId="26"/>
    <cellStyle name="20% - 强调文字颜色 1 4" xfId="25"/>
    <cellStyle name="20% - 强调文字颜色 2 2" xfId="27"/>
    <cellStyle name="20% - 强调文字颜色 2 3" xfId="16"/>
    <cellStyle name="20% - 强调文字颜色 2 4" xfId="28"/>
    <cellStyle name="20% - 强调文字颜色 3 2" xfId="29"/>
    <cellStyle name="20% - 强调文字颜色 3 3" xfId="17"/>
    <cellStyle name="20% - 强调文字颜色 3 4" xfId="31"/>
    <cellStyle name="20% - 强调文字颜色 4 2" xfId="33"/>
    <cellStyle name="20% - 强调文字颜色 4 3" xfId="35"/>
    <cellStyle name="20% - 强调文字颜色 4 4" xfId="38"/>
    <cellStyle name="20% - 强调文字颜色 5 2" xfId="39"/>
    <cellStyle name="20% - 强调文字颜色 5 3" xfId="40"/>
    <cellStyle name="20% - 强调文字颜色 5 4" xfId="42"/>
    <cellStyle name="20% - 强调文字颜色 6 2" xfId="43"/>
    <cellStyle name="20% - 强调文字颜色 6 3" xfId="44"/>
    <cellStyle name="20% - 强调文字颜色 6 4" xfId="46"/>
    <cellStyle name="3232" xfId="47"/>
    <cellStyle name="40% - 强调文字颜色 1 2" xfId="48"/>
    <cellStyle name="40% - 强调文字颜色 1 3" xfId="49"/>
    <cellStyle name="40% - 强调文字颜色 1 4" xfId="50"/>
    <cellStyle name="40% - 强调文字颜色 2 2" xfId="51"/>
    <cellStyle name="40% - 强调文字颜色 2 3" xfId="52"/>
    <cellStyle name="40% - 强调文字颜色 2 4" xfId="53"/>
    <cellStyle name="40% - 强调文字颜色 3 2" xfId="54"/>
    <cellStyle name="40% - 强调文字颜色 3 3" xfId="55"/>
    <cellStyle name="40% - 强调文字颜色 3 4" xfId="56"/>
    <cellStyle name="40% - 强调文字颜色 4 2" xfId="15"/>
    <cellStyle name="40% - 强调文字颜色 4 3" xfId="57"/>
    <cellStyle name="40% - 强调文字颜色 4 4" xfId="58"/>
    <cellStyle name="40% - 强调文字颜色 5 2" xfId="59"/>
    <cellStyle name="40% - 强调文字颜色 5 3" xfId="60"/>
    <cellStyle name="40% - 强调文字颜色 5 4" xfId="61"/>
    <cellStyle name="40% - 强调文字颜色 6 2" xfId="62"/>
    <cellStyle name="40% - 强调文字颜色 6 3" xfId="63"/>
    <cellStyle name="40% - 强调文字颜色 6 4" xfId="64"/>
    <cellStyle name="60% - 强调文字颜色 1 2" xfId="30"/>
    <cellStyle name="60% - 强调文字颜色 1 3" xfId="65"/>
    <cellStyle name="60% - 强调文字颜色 1 4" xfId="66"/>
    <cellStyle name="60% - 强调文字颜色 2 2" xfId="37"/>
    <cellStyle name="60% - 强调文字颜色 2 3" xfId="7"/>
    <cellStyle name="60% - 强调文字颜色 2 4" xfId="68"/>
    <cellStyle name="60% - 强调文字颜色 3 2" xfId="41"/>
    <cellStyle name="60% - 强调文字颜色 3 3" xfId="69"/>
    <cellStyle name="60% - 强调文字颜色 3 4" xfId="70"/>
    <cellStyle name="60% - 强调文字颜色 4 2" xfId="45"/>
    <cellStyle name="60% - 强调文字颜色 4 3" xfId="71"/>
    <cellStyle name="60% - 强调文字颜色 4 4" xfId="72"/>
    <cellStyle name="60% - 强调文字颜色 5 2" xfId="73"/>
    <cellStyle name="60% - 强调文字颜色 5 3" xfId="74"/>
    <cellStyle name="60% - 强调文字颜色 5 4" xfId="75"/>
    <cellStyle name="60% - 强调文字颜色 6 2" xfId="76"/>
    <cellStyle name="60% - 强调文字颜色 6 3" xfId="77"/>
    <cellStyle name="60% - 强调文字颜色 6 4" xfId="78"/>
    <cellStyle name="百分比" xfId="5" builtinId="5"/>
    <cellStyle name="百分比 2" xfId="80"/>
    <cellStyle name="百分比 3" xfId="81"/>
    <cellStyle name="百分比 4" xfId="10"/>
    <cellStyle name="标题 1 2" xfId="82"/>
    <cellStyle name="标题 1 3" xfId="83"/>
    <cellStyle name="标题 1 4" xfId="84"/>
    <cellStyle name="标题 2 2" xfId="85"/>
    <cellStyle name="标题 2 3" xfId="86"/>
    <cellStyle name="标题 2 4" xfId="87"/>
    <cellStyle name="标题 3 2" xfId="88"/>
    <cellStyle name="标题 3 3" xfId="89"/>
    <cellStyle name="标题 3 4" xfId="90"/>
    <cellStyle name="标题 4 2" xfId="91"/>
    <cellStyle name="标题 4 3" xfId="92"/>
    <cellStyle name="标题 4 4" xfId="94"/>
    <cellStyle name="标题 5" xfId="95"/>
    <cellStyle name="标题 6" xfId="96"/>
    <cellStyle name="标题 7" xfId="97"/>
    <cellStyle name="差 2" xfId="98"/>
    <cellStyle name="差 3" xfId="99"/>
    <cellStyle name="差 4" xfId="79"/>
    <cellStyle name="常规" xfId="0" builtinId="0"/>
    <cellStyle name="常规 2" xfId="100"/>
    <cellStyle name="常规 2 2" xfId="101"/>
    <cellStyle name="常规 2 2 2" xfId="102"/>
    <cellStyle name="常规 2 2 3" xfId="103"/>
    <cellStyle name="常规 2 2 4" xfId="3"/>
    <cellStyle name="常规 2 3" xfId="104"/>
    <cellStyle name="常规 2 4" xfId="105"/>
    <cellStyle name="常规 2 5" xfId="107"/>
    <cellStyle name="常规 3" xfId="32"/>
    <cellStyle name="常规 4" xfId="34"/>
    <cellStyle name="常规 4 2" xfId="108"/>
    <cellStyle name="常规 4 3" xfId="109"/>
    <cellStyle name="常规 4 4" xfId="110"/>
    <cellStyle name="常规 5" xfId="36"/>
    <cellStyle name="常规 6" xfId="6"/>
    <cellStyle name="常规 7" xfId="67"/>
    <cellStyle name="常规_Book1" xfId="111"/>
    <cellStyle name="好 2" xfId="112"/>
    <cellStyle name="好 3" xfId="113"/>
    <cellStyle name="好 4" xfId="114"/>
    <cellStyle name="汇总 2" xfId="115"/>
    <cellStyle name="汇总 3" xfId="116"/>
    <cellStyle name="汇总 4" xfId="117"/>
    <cellStyle name="计算 2" xfId="4"/>
    <cellStyle name="计算 3" xfId="22"/>
    <cellStyle name="计算 4" xfId="23"/>
    <cellStyle name="检查单元格 2" xfId="93"/>
    <cellStyle name="检查单元格 3" xfId="118"/>
    <cellStyle name="检查单元格 4" xfId="119"/>
    <cellStyle name="解释性文本 2" xfId="120"/>
    <cellStyle name="解释性文本 3" xfId="121"/>
    <cellStyle name="解释性文本 4" xfId="122"/>
    <cellStyle name="警告文本 2" xfId="123"/>
    <cellStyle name="警告文本 3" xfId="124"/>
    <cellStyle name="警告文本 4" xfId="125"/>
    <cellStyle name="链接单元格 2" xfId="126"/>
    <cellStyle name="链接单元格 3" xfId="18"/>
    <cellStyle name="链接单元格 4" xfId="20"/>
    <cellStyle name="强调文字颜色 1 2" xfId="127"/>
    <cellStyle name="强调文字颜色 1 3" xfId="128"/>
    <cellStyle name="强调文字颜色 1 4" xfId="129"/>
    <cellStyle name="强调文字颜色 2 2" xfId="130"/>
    <cellStyle name="强调文字颜色 2 3" xfId="131"/>
    <cellStyle name="强调文字颜色 2 4" xfId="132"/>
    <cellStyle name="强调文字颜色 3 2" xfId="133"/>
    <cellStyle name="强调文字颜色 3 3" xfId="134"/>
    <cellStyle name="强调文字颜色 3 4" xfId="135"/>
    <cellStyle name="强调文字颜色 4 2" xfId="106"/>
    <cellStyle name="强调文字颜色 4 3" xfId="136"/>
    <cellStyle name="强调文字颜色 4 4" xfId="137"/>
    <cellStyle name="强调文字颜色 5 2" xfId="138"/>
    <cellStyle name="强调文字颜色 5 3" xfId="139"/>
    <cellStyle name="强调文字颜色 5 4" xfId="140"/>
    <cellStyle name="强调文字颜色 6 2" xfId="141"/>
    <cellStyle name="强调文字颜色 6 3" xfId="142"/>
    <cellStyle name="强调文字颜色 6 4" xfId="143"/>
    <cellStyle name="适中 2" xfId="24"/>
    <cellStyle name="适中 3" xfId="144"/>
    <cellStyle name="适中 4" xfId="145"/>
    <cellStyle name="输出 2" xfId="19"/>
    <cellStyle name="输出 3" xfId="2"/>
    <cellStyle name="输出 4" xfId="21"/>
    <cellStyle name="输入 2" xfId="146"/>
    <cellStyle name="输入 3" xfId="147"/>
    <cellStyle name="输入 4" xfId="148"/>
    <cellStyle name="注释 2" xfId="149"/>
    <cellStyle name="注释 3" xfId="11"/>
    <cellStyle name="注释 4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"/>
  <sheetViews>
    <sheetView tabSelected="1" workbookViewId="0">
      <selection activeCell="Q15" sqref="Q15"/>
    </sheetView>
  </sheetViews>
  <sheetFormatPr defaultColWidth="9" defaultRowHeight="18" customHeight="1"/>
  <cols>
    <col min="1" max="1" width="39" style="31" customWidth="1"/>
    <col min="2" max="2" width="12.75" style="31" hidden="1" customWidth="1"/>
    <col min="3" max="3" width="17.75" style="31" hidden="1" customWidth="1"/>
    <col min="4" max="4" width="12.875" style="31" customWidth="1"/>
    <col min="5" max="6" width="12.875" style="32" customWidth="1"/>
    <col min="7" max="7" width="34.625" style="31" customWidth="1"/>
    <col min="8" max="9" width="11.5" style="31" hidden="1" customWidth="1"/>
    <col min="10" max="10" width="9.375" style="31" hidden="1" customWidth="1"/>
    <col min="11" max="12" width="11.5" style="31" hidden="1" customWidth="1"/>
    <col min="13" max="13" width="10.125" style="31" customWidth="1"/>
    <col min="14" max="14" width="13.125" style="31" customWidth="1"/>
    <col min="15" max="15" width="13.125" style="31" hidden="1" customWidth="1"/>
    <col min="16" max="16" width="13.125" style="32" customWidth="1"/>
    <col min="17" max="17" width="20" style="31" customWidth="1"/>
    <col min="18" max="16384" width="9" style="31"/>
  </cols>
  <sheetData>
    <row r="1" spans="1:17" ht="15" customHeight="1">
      <c r="A1" s="33" t="s">
        <v>0</v>
      </c>
      <c r="B1" s="33"/>
      <c r="C1" s="33"/>
      <c r="D1" s="34"/>
      <c r="E1" s="35"/>
      <c r="F1" s="35"/>
    </row>
    <row r="2" spans="1:17" ht="27" customHeight="1">
      <c r="A2" s="69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</row>
    <row r="3" spans="1:17" ht="18" customHeight="1">
      <c r="A3" s="34"/>
      <c r="B3" s="34"/>
      <c r="C3" s="34"/>
      <c r="D3" s="36"/>
      <c r="E3" s="37"/>
      <c r="F3" s="37"/>
      <c r="P3" s="70" t="s">
        <v>2</v>
      </c>
      <c r="Q3" s="70"/>
    </row>
    <row r="4" spans="1:17" s="30" customFormat="1" ht="36.75" customHeight="1">
      <c r="A4" s="73" t="s">
        <v>3</v>
      </c>
      <c r="B4" s="38"/>
      <c r="C4" s="38"/>
      <c r="D4" s="81" t="s">
        <v>95</v>
      </c>
      <c r="E4" s="71"/>
      <c r="F4" s="71"/>
      <c r="G4" s="73" t="s">
        <v>4</v>
      </c>
      <c r="H4" s="9"/>
      <c r="I4" s="9"/>
      <c r="J4" s="9"/>
      <c r="K4" s="9"/>
      <c r="L4" s="9"/>
      <c r="M4" s="82" t="s">
        <v>96</v>
      </c>
      <c r="N4" s="72"/>
      <c r="O4" s="72"/>
      <c r="P4" s="72"/>
      <c r="Q4" s="72"/>
    </row>
    <row r="5" spans="1:17" s="30" customFormat="1" ht="36.75" customHeight="1">
      <c r="A5" s="74"/>
      <c r="B5" s="39" t="s">
        <v>6</v>
      </c>
      <c r="C5" s="39" t="s">
        <v>7</v>
      </c>
      <c r="D5" s="9" t="s">
        <v>8</v>
      </c>
      <c r="E5" s="11" t="s">
        <v>9</v>
      </c>
      <c r="F5" s="11" t="s">
        <v>10</v>
      </c>
      <c r="G5" s="74"/>
      <c r="H5" s="39" t="s">
        <v>11</v>
      </c>
      <c r="I5" s="39" t="s">
        <v>12</v>
      </c>
      <c r="J5" s="39"/>
      <c r="K5" s="39" t="s">
        <v>13</v>
      </c>
      <c r="L5" s="39" t="s">
        <v>14</v>
      </c>
      <c r="M5" s="56" t="s">
        <v>8</v>
      </c>
      <c r="N5" s="10" t="s">
        <v>9</v>
      </c>
      <c r="O5" s="57" t="s">
        <v>9</v>
      </c>
      <c r="P5" s="58" t="s">
        <v>10</v>
      </c>
      <c r="Q5" s="56" t="s">
        <v>15</v>
      </c>
    </row>
    <row r="6" spans="1:17" s="30" customFormat="1" ht="20.25" customHeight="1">
      <c r="A6" s="40" t="s">
        <v>16</v>
      </c>
      <c r="B6" s="41">
        <f>B7+B19+B20</f>
        <v>378610</v>
      </c>
      <c r="C6" s="41">
        <f>C7+C19+C20</f>
        <v>179089</v>
      </c>
      <c r="D6" s="41">
        <f>D7+D19+D20</f>
        <v>216782</v>
      </c>
      <c r="E6" s="42">
        <f>D6/B6*100</f>
        <v>57.257336045006703</v>
      </c>
      <c r="F6" s="42">
        <f>(D6/C6-1)*100</f>
        <v>21.0470771515838</v>
      </c>
      <c r="G6" s="43" t="s">
        <v>17</v>
      </c>
      <c r="H6" s="44">
        <v>24545</v>
      </c>
      <c r="I6" s="44">
        <v>111</v>
      </c>
      <c r="J6" s="44">
        <v>2000</v>
      </c>
      <c r="K6" s="44">
        <f>H6+I6+J6</f>
        <v>26656</v>
      </c>
      <c r="L6" s="46">
        <v>15642</v>
      </c>
      <c r="M6" s="59">
        <v>14134</v>
      </c>
      <c r="N6" s="60">
        <f t="shared" ref="N6:N18" si="0">M6/H6*100</f>
        <v>57.5840293338766</v>
      </c>
      <c r="O6" s="61">
        <f>M6/K6*100</f>
        <v>53.023709483793503</v>
      </c>
      <c r="P6" s="62">
        <f>M6/L6*100-100</f>
        <v>-9.6407109065336805</v>
      </c>
      <c r="Q6" s="67"/>
    </row>
    <row r="7" spans="1:17" ht="20.25" customHeight="1">
      <c r="A7" s="18" t="s">
        <v>18</v>
      </c>
      <c r="B7" s="41">
        <f>SUM(B8:B18)</f>
        <v>354180</v>
      </c>
      <c r="C7" s="41">
        <f>SUM(C8:C18)</f>
        <v>169166</v>
      </c>
      <c r="D7" s="41">
        <f>SUM(D8:D18)</f>
        <v>203306</v>
      </c>
      <c r="E7" s="42">
        <f>D7/B7*100</f>
        <v>57.401886046643</v>
      </c>
      <c r="F7" s="42">
        <f t="shared" ref="F7:F35" si="1">(D7/C7-1)*100</f>
        <v>20.1813603206318</v>
      </c>
      <c r="G7" s="43" t="s">
        <v>19</v>
      </c>
      <c r="H7" s="44">
        <v>21340</v>
      </c>
      <c r="I7" s="44">
        <v>943</v>
      </c>
      <c r="J7" s="44"/>
      <c r="K7" s="44">
        <f t="shared" ref="K7:K34" si="2">H7+I7+J7</f>
        <v>22283</v>
      </c>
      <c r="L7" s="46">
        <v>13848</v>
      </c>
      <c r="M7" s="59">
        <v>13407</v>
      </c>
      <c r="N7" s="60">
        <f t="shared" si="0"/>
        <v>62.825679475164002</v>
      </c>
      <c r="O7" s="61">
        <f t="shared" ref="O7:O35" si="3">M7/K7*100</f>
        <v>60.166943409774298</v>
      </c>
      <c r="P7" s="62">
        <f t="shared" ref="P7:P24" si="4">M7/L7*100-100</f>
        <v>-3.18457538994801</v>
      </c>
      <c r="Q7" s="49"/>
    </row>
    <row r="8" spans="1:17" ht="20.25" customHeight="1">
      <c r="A8" s="45" t="s">
        <v>20</v>
      </c>
      <c r="B8" s="41">
        <v>173930</v>
      </c>
      <c r="C8" s="41">
        <f>75252-253</f>
        <v>74999</v>
      </c>
      <c r="D8" s="41">
        <f>92157-303</f>
        <v>91854</v>
      </c>
      <c r="E8" s="42">
        <f>D8/B8*100</f>
        <v>52.8109009371586</v>
      </c>
      <c r="F8" s="42">
        <f t="shared" si="1"/>
        <v>22.4736329817731</v>
      </c>
      <c r="G8" s="43" t="s">
        <v>21</v>
      </c>
      <c r="H8" s="44">
        <v>38567</v>
      </c>
      <c r="I8" s="44">
        <v>19698</v>
      </c>
      <c r="J8" s="44">
        <f>5000+3659</f>
        <v>8659</v>
      </c>
      <c r="K8" s="44">
        <f t="shared" si="2"/>
        <v>66924</v>
      </c>
      <c r="L8" s="46">
        <v>43817</v>
      </c>
      <c r="M8" s="59">
        <v>39478</v>
      </c>
      <c r="N8" s="60">
        <f t="shared" si="0"/>
        <v>102.362123058573</v>
      </c>
      <c r="O8" s="61">
        <f t="shared" si="3"/>
        <v>58.989301296993602</v>
      </c>
      <c r="P8" s="62">
        <f t="shared" si="4"/>
        <v>-9.9025492388798906</v>
      </c>
      <c r="Q8" s="49"/>
    </row>
    <row r="9" spans="1:17" ht="20.25" customHeight="1">
      <c r="A9" s="45" t="s">
        <v>22</v>
      </c>
      <c r="B9" s="41">
        <v>0</v>
      </c>
      <c r="C9" s="41">
        <v>1069</v>
      </c>
      <c r="D9" s="41">
        <v>661</v>
      </c>
      <c r="E9" s="42"/>
      <c r="F9" s="42"/>
      <c r="G9" s="43" t="s">
        <v>23</v>
      </c>
      <c r="H9" s="44">
        <v>3479</v>
      </c>
      <c r="I9" s="63">
        <v>20</v>
      </c>
      <c r="J9" s="44">
        <v>5000</v>
      </c>
      <c r="K9" s="44">
        <f t="shared" si="2"/>
        <v>8499</v>
      </c>
      <c r="L9" s="46">
        <v>1698</v>
      </c>
      <c r="M9" s="59">
        <v>5661</v>
      </c>
      <c r="N9" s="60">
        <f t="shared" si="0"/>
        <v>162.719172175913</v>
      </c>
      <c r="O9" s="61">
        <f t="shared" si="3"/>
        <v>66.607836216025404</v>
      </c>
      <c r="P9" s="62">
        <f t="shared" si="4"/>
        <v>233.39222614841</v>
      </c>
      <c r="Q9" s="83"/>
    </row>
    <row r="10" spans="1:17" ht="20.25" customHeight="1">
      <c r="A10" s="45" t="s">
        <v>24</v>
      </c>
      <c r="B10" s="41">
        <v>64130</v>
      </c>
      <c r="C10" s="41">
        <v>38661</v>
      </c>
      <c r="D10" s="41">
        <v>43904</v>
      </c>
      <c r="E10" s="42">
        <f t="shared" ref="E10:E35" si="5">D10/B10*100</f>
        <v>68.460938718228604</v>
      </c>
      <c r="F10" s="42">
        <f t="shared" si="1"/>
        <v>13.561470215462601</v>
      </c>
      <c r="G10" s="43" t="s">
        <v>25</v>
      </c>
      <c r="H10" s="46">
        <v>1100</v>
      </c>
      <c r="I10" s="46">
        <v>745</v>
      </c>
      <c r="J10" s="46"/>
      <c r="K10" s="44">
        <f t="shared" si="2"/>
        <v>1845</v>
      </c>
      <c r="L10" s="46">
        <v>873</v>
      </c>
      <c r="M10" s="59">
        <v>1026</v>
      </c>
      <c r="N10" s="60">
        <f t="shared" si="0"/>
        <v>93.272727272727295</v>
      </c>
      <c r="O10" s="61">
        <f t="shared" si="3"/>
        <v>55.609756097560997</v>
      </c>
      <c r="P10" s="62">
        <f t="shared" si="4"/>
        <v>17.525773195876301</v>
      </c>
      <c r="Q10" s="49"/>
    </row>
    <row r="11" spans="1:17" ht="20.25" customHeight="1">
      <c r="A11" s="45" t="s">
        <v>26</v>
      </c>
      <c r="B11" s="41">
        <v>35130</v>
      </c>
      <c r="C11" s="41">
        <v>17212</v>
      </c>
      <c r="D11" s="41">
        <v>23116</v>
      </c>
      <c r="E11" s="42">
        <f t="shared" si="5"/>
        <v>65.801309422146304</v>
      </c>
      <c r="F11" s="42">
        <f t="shared" si="1"/>
        <v>34.301650011619799</v>
      </c>
      <c r="G11" s="43" t="s">
        <v>27</v>
      </c>
      <c r="H11" s="46">
        <v>68375</v>
      </c>
      <c r="I11" s="44">
        <v>18515</v>
      </c>
      <c r="J11" s="46">
        <v>5000</v>
      </c>
      <c r="K11" s="44">
        <f t="shared" si="2"/>
        <v>91890</v>
      </c>
      <c r="L11" s="46">
        <v>44232</v>
      </c>
      <c r="M11" s="59">
        <v>52851</v>
      </c>
      <c r="N11" s="60">
        <f t="shared" si="0"/>
        <v>77.295795246800694</v>
      </c>
      <c r="O11" s="61">
        <f t="shared" si="3"/>
        <v>57.515507672216799</v>
      </c>
      <c r="P11" s="62">
        <f t="shared" si="4"/>
        <v>19.485892566467701</v>
      </c>
      <c r="Q11" s="49"/>
    </row>
    <row r="12" spans="1:17" ht="20.25" customHeight="1">
      <c r="A12" s="45" t="s">
        <v>28</v>
      </c>
      <c r="B12" s="41"/>
      <c r="C12" s="41"/>
      <c r="D12" s="41"/>
      <c r="E12" s="42"/>
      <c r="F12" s="42"/>
      <c r="G12" s="43" t="s">
        <v>29</v>
      </c>
      <c r="H12" s="46">
        <v>20481</v>
      </c>
      <c r="I12" s="46">
        <v>4898</v>
      </c>
      <c r="J12" s="46"/>
      <c r="K12" s="44">
        <f t="shared" si="2"/>
        <v>25379</v>
      </c>
      <c r="L12" s="46">
        <v>11743</v>
      </c>
      <c r="M12" s="59">
        <v>12329</v>
      </c>
      <c r="N12" s="60">
        <f t="shared" si="0"/>
        <v>60.197255993359697</v>
      </c>
      <c r="O12" s="61">
        <f t="shared" si="3"/>
        <v>48.579534260609201</v>
      </c>
      <c r="P12" s="62">
        <f t="shared" si="4"/>
        <v>4.9902069317891602</v>
      </c>
      <c r="Q12" s="49"/>
    </row>
    <row r="13" spans="1:17" ht="20.25" customHeight="1">
      <c r="A13" s="45" t="s">
        <v>30</v>
      </c>
      <c r="B13" s="41">
        <v>34090</v>
      </c>
      <c r="C13" s="41">
        <v>16108</v>
      </c>
      <c r="D13" s="41">
        <v>19669</v>
      </c>
      <c r="E13" s="42">
        <f t="shared" si="5"/>
        <v>57.6972719272514</v>
      </c>
      <c r="F13" s="42">
        <f t="shared" si="1"/>
        <v>22.107027563943401</v>
      </c>
      <c r="G13" s="43" t="s">
        <v>31</v>
      </c>
      <c r="H13" s="46">
        <v>3207</v>
      </c>
      <c r="I13" s="46">
        <v>5793</v>
      </c>
      <c r="J13" s="46"/>
      <c r="K13" s="44">
        <f t="shared" si="2"/>
        <v>9000</v>
      </c>
      <c r="L13" s="46">
        <v>784</v>
      </c>
      <c r="M13" s="59">
        <v>985</v>
      </c>
      <c r="N13" s="60">
        <f t="shared" si="0"/>
        <v>30.714062987215499</v>
      </c>
      <c r="O13" s="61">
        <f t="shared" si="3"/>
        <v>10.9444444444444</v>
      </c>
      <c r="P13" s="62">
        <f t="shared" si="4"/>
        <v>25.637755102040799</v>
      </c>
      <c r="Q13" s="49"/>
    </row>
    <row r="14" spans="1:17" ht="20.25" customHeight="1">
      <c r="A14" s="45" t="s">
        <v>32</v>
      </c>
      <c r="B14" s="41">
        <v>23720</v>
      </c>
      <c r="C14" s="41">
        <v>11053</v>
      </c>
      <c r="D14" s="41">
        <v>11612</v>
      </c>
      <c r="E14" s="42">
        <f t="shared" si="5"/>
        <v>48.954468802698102</v>
      </c>
      <c r="F14" s="42">
        <f t="shared" si="1"/>
        <v>5.0574504659368396</v>
      </c>
      <c r="G14" s="43" t="s">
        <v>33</v>
      </c>
      <c r="H14" s="46">
        <v>77654</v>
      </c>
      <c r="I14" s="46">
        <f>13054-2142</f>
        <v>10912</v>
      </c>
      <c r="J14" s="46">
        <v>30000</v>
      </c>
      <c r="K14" s="44">
        <f t="shared" si="2"/>
        <v>118566</v>
      </c>
      <c r="L14" s="46">
        <v>60349</v>
      </c>
      <c r="M14" s="59">
        <v>62144</v>
      </c>
      <c r="N14" s="60">
        <f t="shared" si="0"/>
        <v>80.026785484327903</v>
      </c>
      <c r="O14" s="61">
        <f t="shared" si="3"/>
        <v>52.413002041057297</v>
      </c>
      <c r="P14" s="62">
        <f t="shared" si="4"/>
        <v>2.9743657724237398</v>
      </c>
      <c r="Q14" s="49"/>
    </row>
    <row r="15" spans="1:17" ht="20.25" customHeight="1">
      <c r="A15" s="45" t="s">
        <v>34</v>
      </c>
      <c r="B15" s="41">
        <v>13460</v>
      </c>
      <c r="C15" s="41">
        <v>5374</v>
      </c>
      <c r="D15" s="41">
        <v>6874</v>
      </c>
      <c r="E15" s="42">
        <f t="shared" si="5"/>
        <v>51.069836552748903</v>
      </c>
      <c r="F15" s="42">
        <f t="shared" si="1"/>
        <v>27.912169705991801</v>
      </c>
      <c r="G15" s="43" t="s">
        <v>35</v>
      </c>
      <c r="H15" s="46">
        <v>34</v>
      </c>
      <c r="I15" s="46">
        <v>520</v>
      </c>
      <c r="J15" s="46"/>
      <c r="K15" s="44">
        <f t="shared" si="2"/>
        <v>554</v>
      </c>
      <c r="L15" s="46">
        <v>25</v>
      </c>
      <c r="M15" s="59">
        <v>28</v>
      </c>
      <c r="N15" s="60">
        <f t="shared" si="0"/>
        <v>82.352941176470594</v>
      </c>
      <c r="O15" s="61">
        <f t="shared" si="3"/>
        <v>5.0541516245487399</v>
      </c>
      <c r="P15" s="62">
        <f t="shared" si="4"/>
        <v>12</v>
      </c>
      <c r="Q15" s="68"/>
    </row>
    <row r="16" spans="1:17" ht="20.25" customHeight="1">
      <c r="A16" s="45" t="s">
        <v>36</v>
      </c>
      <c r="B16" s="41">
        <v>3450</v>
      </c>
      <c r="C16" s="41">
        <v>1464</v>
      </c>
      <c r="D16" s="41">
        <v>1408</v>
      </c>
      <c r="E16" s="42">
        <f t="shared" si="5"/>
        <v>40.811594202898497</v>
      </c>
      <c r="F16" s="42">
        <f t="shared" si="1"/>
        <v>-3.8251366120218599</v>
      </c>
      <c r="G16" s="43" t="s">
        <v>37</v>
      </c>
      <c r="H16" s="46">
        <v>342</v>
      </c>
      <c r="I16" s="46"/>
      <c r="J16" s="46"/>
      <c r="K16" s="44">
        <f t="shared" si="2"/>
        <v>342</v>
      </c>
      <c r="L16" s="46">
        <v>232</v>
      </c>
      <c r="M16" s="59">
        <v>302</v>
      </c>
      <c r="N16" s="60">
        <f t="shared" si="0"/>
        <v>88.304093567251499</v>
      </c>
      <c r="O16" s="61">
        <f t="shared" si="3"/>
        <v>88.304093567251499</v>
      </c>
      <c r="P16" s="62">
        <f t="shared" si="4"/>
        <v>30.172413793103502</v>
      </c>
      <c r="Q16" s="49"/>
    </row>
    <row r="17" spans="1:17" ht="20.25" customHeight="1">
      <c r="A17" s="45" t="s">
        <v>38</v>
      </c>
      <c r="B17" s="41">
        <v>6270</v>
      </c>
      <c r="C17" s="41">
        <v>3226</v>
      </c>
      <c r="D17" s="41">
        <v>4208</v>
      </c>
      <c r="E17" s="42">
        <f t="shared" si="5"/>
        <v>67.113237639553404</v>
      </c>
      <c r="F17" s="42">
        <f t="shared" si="1"/>
        <v>30.4401735895846</v>
      </c>
      <c r="G17" s="43" t="s">
        <v>39</v>
      </c>
      <c r="H17" s="46">
        <v>510</v>
      </c>
      <c r="I17" s="46">
        <v>209</v>
      </c>
      <c r="J17" s="46"/>
      <c r="K17" s="44">
        <f t="shared" si="2"/>
        <v>719</v>
      </c>
      <c r="L17" s="46">
        <v>750</v>
      </c>
      <c r="M17" s="59">
        <v>401</v>
      </c>
      <c r="N17" s="60">
        <f t="shared" si="0"/>
        <v>78.627450980392197</v>
      </c>
      <c r="O17" s="61">
        <f t="shared" si="3"/>
        <v>55.771905424200298</v>
      </c>
      <c r="P17" s="62">
        <f t="shared" si="4"/>
        <v>-46.533333333333303</v>
      </c>
      <c r="Q17" s="83"/>
    </row>
    <row r="18" spans="1:17" ht="20.25" customHeight="1">
      <c r="A18" s="45" t="s">
        <v>40</v>
      </c>
      <c r="B18" s="41"/>
      <c r="C18" s="41"/>
      <c r="D18" s="41"/>
      <c r="E18" s="42"/>
      <c r="F18" s="42"/>
      <c r="G18" s="43" t="s">
        <v>41</v>
      </c>
      <c r="H18" s="46">
        <v>1300</v>
      </c>
      <c r="I18" s="46">
        <v>604</v>
      </c>
      <c r="J18" s="46"/>
      <c r="K18" s="44">
        <f t="shared" si="2"/>
        <v>1904</v>
      </c>
      <c r="L18" s="46">
        <v>1926</v>
      </c>
      <c r="M18" s="59">
        <v>1406</v>
      </c>
      <c r="N18" s="60">
        <f t="shared" si="0"/>
        <v>108.153846153846</v>
      </c>
      <c r="O18" s="61">
        <f t="shared" si="3"/>
        <v>73.844537815126102</v>
      </c>
      <c r="P18" s="62">
        <f t="shared" si="4"/>
        <v>-26.998961578400799</v>
      </c>
      <c r="Q18" s="83"/>
    </row>
    <row r="19" spans="1:17" ht="20.25" customHeight="1">
      <c r="A19" s="47" t="s">
        <v>42</v>
      </c>
      <c r="B19" s="41"/>
      <c r="C19" s="41"/>
      <c r="D19" s="41"/>
      <c r="E19" s="42"/>
      <c r="F19" s="42"/>
      <c r="G19" s="43" t="s">
        <v>43</v>
      </c>
      <c r="H19" s="46"/>
      <c r="I19" s="46"/>
      <c r="J19" s="46"/>
      <c r="K19" s="44">
        <f t="shared" si="2"/>
        <v>0</v>
      </c>
      <c r="L19" s="46"/>
      <c r="M19" s="59"/>
      <c r="N19" s="60"/>
      <c r="O19" s="61"/>
      <c r="P19" s="62"/>
      <c r="Q19" s="43"/>
    </row>
    <row r="20" spans="1:17" ht="20.25" customHeight="1">
      <c r="A20" s="47" t="s">
        <v>44</v>
      </c>
      <c r="B20" s="41">
        <v>24430</v>
      </c>
      <c r="C20" s="41">
        <v>9923</v>
      </c>
      <c r="D20" s="41">
        <v>13476</v>
      </c>
      <c r="E20" s="42">
        <f t="shared" si="5"/>
        <v>55.161686451084698</v>
      </c>
      <c r="F20" s="42">
        <f t="shared" si="1"/>
        <v>35.805703920185401</v>
      </c>
      <c r="G20" s="43" t="s">
        <v>45</v>
      </c>
      <c r="H20" s="46">
        <v>863</v>
      </c>
      <c r="I20" s="46">
        <v>5</v>
      </c>
      <c r="J20" s="46"/>
      <c r="K20" s="44">
        <f t="shared" si="2"/>
        <v>868</v>
      </c>
      <c r="L20" s="46">
        <v>385</v>
      </c>
      <c r="M20" s="59">
        <v>409</v>
      </c>
      <c r="N20" s="60">
        <f>M20/H20*100</f>
        <v>47.392815758980298</v>
      </c>
      <c r="O20" s="61">
        <f t="shared" si="3"/>
        <v>47.119815668202797</v>
      </c>
      <c r="P20" s="62">
        <f t="shared" si="4"/>
        <v>6.2337662337662296</v>
      </c>
      <c r="Q20" s="43"/>
    </row>
    <row r="21" spans="1:17" ht="20.25" customHeight="1">
      <c r="A21" s="47" t="s">
        <v>46</v>
      </c>
      <c r="B21" s="41">
        <f>SUM(B22,B30:B34)</f>
        <v>57290</v>
      </c>
      <c r="C21" s="41">
        <f>SUM(C22,C30:C34)</f>
        <v>49265</v>
      </c>
      <c r="D21" s="41">
        <f>SUM(D22,D30:D34)</f>
        <v>19840</v>
      </c>
      <c r="E21" s="42">
        <f t="shared" si="5"/>
        <v>34.6308256240182</v>
      </c>
      <c r="F21" s="42">
        <f t="shared" si="1"/>
        <v>-59.728001623870902</v>
      </c>
      <c r="G21" s="43" t="s">
        <v>47</v>
      </c>
      <c r="H21" s="43"/>
      <c r="I21" s="43"/>
      <c r="J21" s="43"/>
      <c r="K21" s="44">
        <f t="shared" si="2"/>
        <v>0</v>
      </c>
      <c r="L21" s="46"/>
      <c r="M21" s="59"/>
      <c r="N21" s="60"/>
      <c r="O21" s="61"/>
      <c r="P21" s="62"/>
      <c r="Q21" s="43"/>
    </row>
    <row r="22" spans="1:17" ht="20.25" customHeight="1">
      <c r="A22" s="18" t="s">
        <v>48</v>
      </c>
      <c r="B22" s="41">
        <f>SUM(B23:B29)</f>
        <v>18800</v>
      </c>
      <c r="C22" s="41">
        <f>SUM(C23:C29)</f>
        <v>8891</v>
      </c>
      <c r="D22" s="41">
        <f>SUM(D23:D29)</f>
        <v>10950</v>
      </c>
      <c r="E22" s="42">
        <f t="shared" si="5"/>
        <v>58.244680851063798</v>
      </c>
      <c r="F22" s="42">
        <f t="shared" si="1"/>
        <v>23.158249915645001</v>
      </c>
      <c r="G22" s="43" t="s">
        <v>49</v>
      </c>
      <c r="H22" s="43"/>
      <c r="I22" s="43"/>
      <c r="J22" s="43"/>
      <c r="K22" s="44">
        <f t="shared" si="2"/>
        <v>0</v>
      </c>
      <c r="L22" s="46"/>
      <c r="M22" s="59"/>
      <c r="N22" s="60"/>
      <c r="O22" s="61"/>
      <c r="P22" s="62"/>
      <c r="Q22" s="43"/>
    </row>
    <row r="23" spans="1:17" ht="20.25" customHeight="1">
      <c r="A23" s="18" t="s">
        <v>50</v>
      </c>
      <c r="B23" s="41"/>
      <c r="C23" s="41"/>
      <c r="D23" s="41"/>
      <c r="E23" s="42"/>
      <c r="F23" s="42"/>
      <c r="G23" s="43" t="s">
        <v>51</v>
      </c>
      <c r="H23" s="43"/>
      <c r="I23" s="43"/>
      <c r="J23" s="43"/>
      <c r="K23" s="44">
        <f t="shared" si="2"/>
        <v>0</v>
      </c>
      <c r="L23" s="46"/>
      <c r="M23" s="59"/>
      <c r="N23" s="60"/>
      <c r="O23" s="61"/>
      <c r="P23" s="62"/>
      <c r="Q23" s="49"/>
    </row>
    <row r="24" spans="1:17" ht="20.25" customHeight="1">
      <c r="A24" s="18" t="s">
        <v>52</v>
      </c>
      <c r="B24" s="41">
        <v>14000</v>
      </c>
      <c r="C24" s="41">
        <v>6843</v>
      </c>
      <c r="D24" s="41">
        <v>8286</v>
      </c>
      <c r="E24" s="42">
        <f t="shared" si="5"/>
        <v>59.185714285714297</v>
      </c>
      <c r="F24" s="42">
        <f t="shared" si="1"/>
        <v>21.087242437527401</v>
      </c>
      <c r="G24" s="43" t="s">
        <v>53</v>
      </c>
      <c r="H24" s="46">
        <f>2686+4167</f>
        <v>6853</v>
      </c>
      <c r="I24" s="46"/>
      <c r="J24" s="46"/>
      <c r="K24" s="44">
        <f t="shared" si="2"/>
        <v>6853</v>
      </c>
      <c r="L24" s="46">
        <v>1135</v>
      </c>
      <c r="M24" s="59">
        <v>1158</v>
      </c>
      <c r="N24" s="60">
        <f>M24/H24*100</f>
        <v>16.897709032540501</v>
      </c>
      <c r="O24" s="61">
        <f t="shared" si="3"/>
        <v>16.897709032540501</v>
      </c>
      <c r="P24" s="62">
        <f t="shared" si="4"/>
        <v>2.0264317180616702</v>
      </c>
      <c r="Q24" s="68"/>
    </row>
    <row r="25" spans="1:17" ht="20.25" customHeight="1">
      <c r="A25" s="18" t="s">
        <v>54</v>
      </c>
      <c r="B25" s="41">
        <v>4800</v>
      </c>
      <c r="C25" s="41">
        <v>2048</v>
      </c>
      <c r="D25" s="41">
        <v>2664</v>
      </c>
      <c r="E25" s="42">
        <f t="shared" si="5"/>
        <v>55.5</v>
      </c>
      <c r="F25" s="42">
        <f t="shared" si="1"/>
        <v>30.078125</v>
      </c>
      <c r="G25" s="48"/>
      <c r="H25" s="48"/>
      <c r="I25" s="48"/>
      <c r="J25" s="48"/>
      <c r="K25" s="44">
        <f t="shared" si="2"/>
        <v>0</v>
      </c>
      <c r="L25" s="48"/>
      <c r="M25" s="64"/>
      <c r="N25" s="60"/>
      <c r="O25" s="61"/>
      <c r="P25" s="62"/>
      <c r="Q25" s="49"/>
    </row>
    <row r="26" spans="1:17" ht="20.25" customHeight="1">
      <c r="A26" s="18" t="s">
        <v>55</v>
      </c>
      <c r="B26" s="41"/>
      <c r="C26" s="41"/>
      <c r="D26" s="41"/>
      <c r="E26" s="42"/>
      <c r="F26" s="42"/>
      <c r="G26" s="48"/>
      <c r="H26" s="48"/>
      <c r="I26" s="48"/>
      <c r="J26" s="48"/>
      <c r="K26" s="44">
        <f t="shared" si="2"/>
        <v>0</v>
      </c>
      <c r="L26" s="48"/>
      <c r="M26" s="64"/>
      <c r="N26" s="60"/>
      <c r="O26" s="61"/>
      <c r="P26" s="62"/>
      <c r="Q26" s="67"/>
    </row>
    <row r="27" spans="1:17" ht="20.25" customHeight="1">
      <c r="A27" s="18" t="s">
        <v>56</v>
      </c>
      <c r="B27" s="41"/>
      <c r="C27" s="41"/>
      <c r="D27" s="41"/>
      <c r="E27" s="42"/>
      <c r="F27" s="42"/>
      <c r="G27" s="48"/>
      <c r="H27" s="48"/>
      <c r="I27" s="48"/>
      <c r="J27" s="48"/>
      <c r="K27" s="44">
        <f t="shared" si="2"/>
        <v>0</v>
      </c>
      <c r="L27" s="48"/>
      <c r="M27" s="64"/>
      <c r="N27" s="60"/>
      <c r="O27" s="61"/>
      <c r="P27" s="62"/>
      <c r="Q27" s="67"/>
    </row>
    <row r="28" spans="1:17" s="30" customFormat="1" ht="20.25" customHeight="1">
      <c r="A28" s="18" t="s">
        <v>57</v>
      </c>
      <c r="B28" s="41"/>
      <c r="C28" s="41"/>
      <c r="D28" s="41"/>
      <c r="E28" s="42"/>
      <c r="F28" s="42"/>
      <c r="G28" s="49"/>
      <c r="H28" s="49"/>
      <c r="I28" s="49"/>
      <c r="J28" s="49"/>
      <c r="K28" s="44">
        <f t="shared" si="2"/>
        <v>0</v>
      </c>
      <c r="L28" s="49"/>
      <c r="M28" s="49"/>
      <c r="N28" s="60"/>
      <c r="O28" s="61"/>
      <c r="P28" s="62"/>
      <c r="Q28" s="49"/>
    </row>
    <row r="29" spans="1:17" s="30" customFormat="1" ht="20.25" customHeight="1">
      <c r="A29" s="18" t="s">
        <v>58</v>
      </c>
      <c r="B29" s="41"/>
      <c r="C29" s="41"/>
      <c r="D29" s="41"/>
      <c r="E29" s="42"/>
      <c r="F29" s="42"/>
      <c r="G29" s="49"/>
      <c r="H29" s="49"/>
      <c r="I29" s="49"/>
      <c r="J29" s="49"/>
      <c r="K29" s="44">
        <f t="shared" si="2"/>
        <v>0</v>
      </c>
      <c r="L29" s="49"/>
      <c r="M29" s="49"/>
      <c r="N29" s="60"/>
      <c r="O29" s="61"/>
      <c r="P29" s="62"/>
      <c r="Q29" s="49"/>
    </row>
    <row r="30" spans="1:17" ht="20.25" customHeight="1">
      <c r="A30" s="45" t="s">
        <v>59</v>
      </c>
      <c r="B30" s="41">
        <v>9500</v>
      </c>
      <c r="C30" s="41">
        <v>6610</v>
      </c>
      <c r="D30" s="41">
        <v>1404</v>
      </c>
      <c r="E30" s="42">
        <f t="shared" si="5"/>
        <v>14.7789473684211</v>
      </c>
      <c r="F30" s="42">
        <f t="shared" si="1"/>
        <v>-78.7594553706505</v>
      </c>
      <c r="G30" s="49"/>
      <c r="H30" s="49"/>
      <c r="I30" s="49"/>
      <c r="J30" s="49"/>
      <c r="K30" s="44">
        <f t="shared" si="2"/>
        <v>0</v>
      </c>
      <c r="L30" s="49"/>
      <c r="M30" s="49"/>
      <c r="N30" s="60"/>
      <c r="O30" s="61"/>
      <c r="P30" s="62"/>
      <c r="Q30" s="49"/>
    </row>
    <row r="31" spans="1:17" ht="20.25" customHeight="1">
      <c r="A31" s="45" t="s">
        <v>60</v>
      </c>
      <c r="B31" s="41">
        <v>3500</v>
      </c>
      <c r="C31" s="41">
        <v>1529</v>
      </c>
      <c r="D31" s="41">
        <v>981</v>
      </c>
      <c r="E31" s="42">
        <f t="shared" si="5"/>
        <v>28.0285714285714</v>
      </c>
      <c r="F31" s="42">
        <f t="shared" si="1"/>
        <v>-35.840418574231499</v>
      </c>
      <c r="G31" s="48"/>
      <c r="H31" s="48"/>
      <c r="I31" s="48"/>
      <c r="J31" s="48"/>
      <c r="K31" s="44">
        <f t="shared" si="2"/>
        <v>0</v>
      </c>
      <c r="L31" s="48"/>
      <c r="M31" s="64"/>
      <c r="N31" s="60"/>
      <c r="O31" s="61"/>
      <c r="P31" s="62"/>
      <c r="Q31" s="67"/>
    </row>
    <row r="32" spans="1:17" ht="20.25" customHeight="1">
      <c r="A32" s="45" t="s">
        <v>61</v>
      </c>
      <c r="B32" s="41"/>
      <c r="C32" s="41"/>
      <c r="D32" s="41"/>
      <c r="E32" s="42"/>
      <c r="F32" s="42"/>
      <c r="G32" s="48"/>
      <c r="H32" s="48"/>
      <c r="I32" s="48"/>
      <c r="J32" s="48"/>
      <c r="K32" s="44">
        <f t="shared" si="2"/>
        <v>0</v>
      </c>
      <c r="L32" s="48"/>
      <c r="M32" s="64"/>
      <c r="N32" s="60"/>
      <c r="O32" s="61"/>
      <c r="P32" s="62"/>
      <c r="Q32" s="67"/>
    </row>
    <row r="33" spans="1:17" s="30" customFormat="1" ht="20.25" customHeight="1">
      <c r="A33" s="45" t="s">
        <v>62</v>
      </c>
      <c r="B33" s="41">
        <v>25490</v>
      </c>
      <c r="C33" s="41">
        <v>31791</v>
      </c>
      <c r="D33" s="41">
        <v>6505</v>
      </c>
      <c r="E33" s="42">
        <f t="shared" si="5"/>
        <v>25.5198116908592</v>
      </c>
      <c r="F33" s="42">
        <f t="shared" si="1"/>
        <v>-79.538234091409507</v>
      </c>
      <c r="G33" s="50"/>
      <c r="H33" s="50"/>
      <c r="I33" s="50"/>
      <c r="J33" s="50"/>
      <c r="K33" s="44">
        <f t="shared" si="2"/>
        <v>0</v>
      </c>
      <c r="L33" s="50"/>
      <c r="M33" s="53"/>
      <c r="N33" s="60"/>
      <c r="O33" s="61"/>
      <c r="P33" s="62"/>
      <c r="Q33" s="49"/>
    </row>
    <row r="34" spans="1:17" s="30" customFormat="1" ht="20.25" customHeight="1">
      <c r="A34" s="45" t="s">
        <v>63</v>
      </c>
      <c r="B34" s="41"/>
      <c r="C34" s="41">
        <v>444</v>
      </c>
      <c r="D34" s="41"/>
      <c r="E34" s="42"/>
      <c r="F34" s="42"/>
      <c r="G34" s="50"/>
      <c r="H34" s="50"/>
      <c r="I34" s="50"/>
      <c r="J34" s="50"/>
      <c r="K34" s="44">
        <f t="shared" si="2"/>
        <v>0</v>
      </c>
      <c r="L34" s="50"/>
      <c r="M34" s="53"/>
      <c r="N34" s="60"/>
      <c r="O34" s="61"/>
      <c r="P34" s="62"/>
      <c r="Q34" s="49"/>
    </row>
    <row r="35" spans="1:17" ht="20.25" customHeight="1">
      <c r="A35" s="50" t="s">
        <v>64</v>
      </c>
      <c r="B35" s="51">
        <f>B6+B21</f>
        <v>435900</v>
      </c>
      <c r="C35" s="51">
        <f>C6+C21</f>
        <v>228354</v>
      </c>
      <c r="D35" s="51">
        <f>D6+D21</f>
        <v>236622</v>
      </c>
      <c r="E35" s="52">
        <f t="shared" si="5"/>
        <v>54.2835512732278</v>
      </c>
      <c r="F35" s="52">
        <f t="shared" si="1"/>
        <v>3.6206941853438099</v>
      </c>
      <c r="G35" s="50" t="s">
        <v>65</v>
      </c>
      <c r="H35" s="53">
        <f t="shared" ref="H35:M35" si="6">SUM(H6:H25)</f>
        <v>268650</v>
      </c>
      <c r="I35" s="53">
        <f t="shared" si="6"/>
        <v>62973</v>
      </c>
      <c r="J35" s="53">
        <f t="shared" si="6"/>
        <v>50659</v>
      </c>
      <c r="K35" s="53">
        <f t="shared" si="6"/>
        <v>382282</v>
      </c>
      <c r="L35" s="53">
        <f t="shared" si="6"/>
        <v>197439</v>
      </c>
      <c r="M35" s="53">
        <f t="shared" si="6"/>
        <v>205719</v>
      </c>
      <c r="N35" s="65">
        <f>M35/H35*100</f>
        <v>76.575097710776106</v>
      </c>
      <c r="O35" s="61">
        <f t="shared" si="3"/>
        <v>53.813415227502198</v>
      </c>
      <c r="P35" s="66">
        <f>M35/L35*100-100</f>
        <v>4.1937003327610096</v>
      </c>
      <c r="Q35" s="67"/>
    </row>
    <row r="36" spans="1:17" ht="20.25" customHeight="1">
      <c r="A36" s="24"/>
      <c r="B36" s="24"/>
      <c r="C36" s="24"/>
      <c r="D36" s="54"/>
      <c r="E36" s="55"/>
      <c r="F36" s="55"/>
    </row>
  </sheetData>
  <mergeCells count="6">
    <mergeCell ref="A2:Q2"/>
    <mergeCell ref="P3:Q3"/>
    <mergeCell ref="D4:F4"/>
    <mergeCell ref="M4:Q4"/>
    <mergeCell ref="A4:A5"/>
    <mergeCell ref="G4:G5"/>
  </mergeCells>
  <phoneticPr fontId="36" type="noConversion"/>
  <printOptions horizontalCentered="1"/>
  <pageMargins left="0.70763888888888904" right="0.70763888888888904" top="0.74791666666666701" bottom="0.57916666666666705" header="0.31388888888888899" footer="0.31388888888888899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B8" sqref="B8"/>
    </sheetView>
  </sheetViews>
  <sheetFormatPr defaultColWidth="9" defaultRowHeight="12.75"/>
  <cols>
    <col min="1" max="1" width="36.375" style="2" customWidth="1"/>
    <col min="2" max="4" width="11.625" style="2" customWidth="1"/>
    <col min="5" max="5" width="37.25" style="2" customWidth="1"/>
    <col min="6" max="6" width="14.125" style="2" hidden="1" customWidth="1"/>
    <col min="7" max="7" width="15.375" style="2" hidden="1" customWidth="1"/>
    <col min="8" max="10" width="11.625" style="2" customWidth="1"/>
    <col min="11" max="16384" width="9" style="2"/>
  </cols>
  <sheetData>
    <row r="1" spans="1:10" s="1" customFormat="1" ht="15.95" customHeight="1">
      <c r="A1" s="3" t="s">
        <v>66</v>
      </c>
      <c r="B1" s="4"/>
      <c r="C1" s="4"/>
      <c r="D1" s="4"/>
      <c r="E1" s="4"/>
      <c r="F1" s="4"/>
      <c r="G1" s="4"/>
    </row>
    <row r="2" spans="1:10" ht="26.1" customHeight="1">
      <c r="A2" s="75" t="s">
        <v>67</v>
      </c>
      <c r="B2" s="75"/>
      <c r="C2" s="75"/>
      <c r="D2" s="75"/>
      <c r="E2" s="75"/>
      <c r="F2" s="75"/>
      <c r="G2" s="75"/>
      <c r="H2" s="75"/>
      <c r="I2" s="75"/>
      <c r="J2" s="75"/>
    </row>
    <row r="3" spans="1:10" ht="15.95" customHeight="1">
      <c r="A3" s="5"/>
      <c r="B3" s="6"/>
      <c r="C3" s="6"/>
      <c r="D3" s="6"/>
      <c r="J3" s="26" t="s">
        <v>2</v>
      </c>
    </row>
    <row r="4" spans="1:10" ht="32.1" customHeight="1">
      <c r="A4" s="79" t="s">
        <v>68</v>
      </c>
      <c r="B4" s="76" t="s">
        <v>5</v>
      </c>
      <c r="C4" s="77"/>
      <c r="D4" s="78"/>
      <c r="E4" s="79" t="s">
        <v>68</v>
      </c>
      <c r="F4" s="7"/>
      <c r="G4" s="7"/>
      <c r="H4" s="72" t="s">
        <v>5</v>
      </c>
      <c r="I4" s="72"/>
      <c r="J4" s="72"/>
    </row>
    <row r="5" spans="1:10" ht="36.75" customHeight="1">
      <c r="A5" s="80"/>
      <c r="B5" s="9" t="s">
        <v>8</v>
      </c>
      <c r="C5" s="10" t="s">
        <v>9</v>
      </c>
      <c r="D5" s="11" t="s">
        <v>69</v>
      </c>
      <c r="E5" s="80"/>
      <c r="F5" s="8">
        <v>2017</v>
      </c>
      <c r="G5" s="8" t="s">
        <v>70</v>
      </c>
      <c r="H5" s="12" t="s">
        <v>71</v>
      </c>
      <c r="I5" s="10" t="s">
        <v>9</v>
      </c>
      <c r="J5" s="11" t="s">
        <v>69</v>
      </c>
    </row>
    <row r="6" spans="1:10" ht="32.1" customHeight="1">
      <c r="A6" s="13" t="s">
        <v>72</v>
      </c>
      <c r="B6" s="14"/>
      <c r="C6" s="14"/>
      <c r="D6" s="15"/>
      <c r="E6" s="13" t="s">
        <v>73</v>
      </c>
      <c r="F6" s="13"/>
      <c r="G6" s="13"/>
      <c r="H6" s="16"/>
      <c r="I6" s="16"/>
      <c r="J6" s="15"/>
    </row>
    <row r="7" spans="1:10" ht="32.1" customHeight="1">
      <c r="A7" s="13" t="s">
        <v>74</v>
      </c>
      <c r="B7" s="17"/>
      <c r="C7" s="17"/>
      <c r="D7" s="15"/>
      <c r="E7" s="13" t="s">
        <v>75</v>
      </c>
      <c r="F7" s="13"/>
      <c r="G7" s="13"/>
      <c r="H7" s="16"/>
      <c r="I7" s="16"/>
      <c r="J7" s="15"/>
    </row>
    <row r="8" spans="1:10" ht="32.1" customHeight="1">
      <c r="A8" s="13" t="s">
        <v>76</v>
      </c>
      <c r="B8" s="17"/>
      <c r="C8" s="17"/>
      <c r="D8" s="15"/>
      <c r="E8" s="13" t="s">
        <v>77</v>
      </c>
      <c r="F8" s="13"/>
      <c r="G8" s="13"/>
      <c r="H8" s="16"/>
      <c r="I8" s="16"/>
      <c r="J8" s="15"/>
    </row>
    <row r="9" spans="1:10" ht="32.1" customHeight="1">
      <c r="A9" s="13" t="s">
        <v>78</v>
      </c>
      <c r="B9" s="17"/>
      <c r="C9" s="17"/>
      <c r="D9" s="15"/>
      <c r="E9" s="13" t="s">
        <v>79</v>
      </c>
      <c r="F9" s="13">
        <v>20944</v>
      </c>
      <c r="G9" s="13">
        <v>59</v>
      </c>
      <c r="H9" s="16">
        <v>2347</v>
      </c>
      <c r="I9" s="27">
        <f>H9/G9*100</f>
        <v>3977.9661016949199</v>
      </c>
      <c r="J9" s="28">
        <f>H9/F9*100-100</f>
        <v>-88.793926661573707</v>
      </c>
    </row>
    <row r="10" spans="1:10" ht="32.1" customHeight="1">
      <c r="A10" s="13" t="s">
        <v>80</v>
      </c>
      <c r="B10" s="17"/>
      <c r="C10" s="17"/>
      <c r="D10" s="15"/>
      <c r="E10" s="18" t="s">
        <v>81</v>
      </c>
      <c r="F10" s="18"/>
      <c r="G10" s="18"/>
      <c r="H10" s="16"/>
      <c r="I10" s="27"/>
      <c r="J10" s="28"/>
    </row>
    <row r="11" spans="1:10" ht="32.1" customHeight="1">
      <c r="A11" s="13" t="s">
        <v>82</v>
      </c>
      <c r="B11" s="17"/>
      <c r="C11" s="17"/>
      <c r="D11" s="15"/>
      <c r="E11" s="13" t="s">
        <v>83</v>
      </c>
      <c r="F11" s="13"/>
      <c r="G11" s="13"/>
      <c r="H11" s="16"/>
      <c r="I11" s="27"/>
      <c r="J11" s="28"/>
    </row>
    <row r="12" spans="1:10" ht="32.1" customHeight="1">
      <c r="A12" s="13" t="s">
        <v>84</v>
      </c>
      <c r="B12" s="17"/>
      <c r="C12" s="17"/>
      <c r="D12" s="15"/>
      <c r="E12" s="13" t="s">
        <v>85</v>
      </c>
      <c r="F12" s="13"/>
      <c r="G12" s="13"/>
      <c r="H12" s="16"/>
      <c r="I12" s="27"/>
      <c r="J12" s="28"/>
    </row>
    <row r="13" spans="1:10" ht="32.1" customHeight="1">
      <c r="A13" s="13" t="s">
        <v>86</v>
      </c>
      <c r="B13" s="17"/>
      <c r="C13" s="17"/>
      <c r="D13" s="15"/>
      <c r="E13" s="13" t="s">
        <v>87</v>
      </c>
      <c r="F13" s="13"/>
      <c r="G13" s="13"/>
      <c r="H13" s="16"/>
      <c r="I13" s="27"/>
      <c r="J13" s="28"/>
    </row>
    <row r="14" spans="1:10" ht="32.1" customHeight="1">
      <c r="A14" s="13" t="s">
        <v>88</v>
      </c>
      <c r="B14" s="17"/>
      <c r="C14" s="17"/>
      <c r="D14" s="15"/>
      <c r="E14" s="13" t="s">
        <v>89</v>
      </c>
      <c r="F14" s="13">
        <v>1125</v>
      </c>
      <c r="G14" s="13">
        <v>3165</v>
      </c>
      <c r="H14" s="16">
        <v>1769</v>
      </c>
      <c r="I14" s="27">
        <f>H14/G14*100</f>
        <v>55.892575039494503</v>
      </c>
      <c r="J14" s="28">
        <f>H14/F14*100-100</f>
        <v>57.244444444444397</v>
      </c>
    </row>
    <row r="15" spans="1:10" ht="32.1" customHeight="1">
      <c r="A15" s="13" t="s">
        <v>90</v>
      </c>
      <c r="B15" s="17"/>
      <c r="C15" s="17"/>
      <c r="D15" s="15"/>
      <c r="E15" s="19" t="s">
        <v>91</v>
      </c>
      <c r="F15" s="19">
        <v>39</v>
      </c>
      <c r="G15" s="19"/>
      <c r="H15" s="16">
        <v>12</v>
      </c>
      <c r="I15" s="27"/>
      <c r="J15" s="28">
        <f>H15/F15*100-100</f>
        <v>-69.230769230769198</v>
      </c>
    </row>
    <row r="16" spans="1:10" ht="32.1" customHeight="1">
      <c r="A16" s="13" t="s">
        <v>92</v>
      </c>
      <c r="B16" s="17"/>
      <c r="C16" s="17"/>
      <c r="D16" s="15"/>
      <c r="E16" s="20"/>
      <c r="F16" s="20"/>
      <c r="G16" s="20"/>
      <c r="H16" s="21"/>
      <c r="I16" s="27"/>
      <c r="J16" s="28"/>
    </row>
    <row r="17" spans="1:10" ht="32.1" customHeight="1">
      <c r="A17" s="7" t="s">
        <v>93</v>
      </c>
      <c r="B17" s="22"/>
      <c r="C17" s="22"/>
      <c r="D17" s="22"/>
      <c r="E17" s="7" t="s">
        <v>94</v>
      </c>
      <c r="F17" s="23">
        <f>SUM(F6:F15)</f>
        <v>22108</v>
      </c>
      <c r="G17" s="23">
        <f>SUM(G6:G15)</f>
        <v>3224</v>
      </c>
      <c r="H17" s="23">
        <f>SUM(H6:H15)</f>
        <v>4128</v>
      </c>
      <c r="I17" s="29">
        <f>H17/G17*100</f>
        <v>128.03970223325101</v>
      </c>
      <c r="J17" s="29">
        <f>H17/F17*100-100</f>
        <v>-81.3280260539171</v>
      </c>
    </row>
    <row r="18" spans="1:10" ht="18.75">
      <c r="A18" s="24"/>
      <c r="B18" s="25"/>
      <c r="C18" s="25"/>
      <c r="D18" s="25"/>
      <c r="E18" s="25"/>
      <c r="F18" s="25"/>
      <c r="G18" s="25"/>
      <c r="H18" s="25"/>
      <c r="I18" s="25"/>
      <c r="J18" s="25"/>
    </row>
    <row r="19" spans="1:10" ht="18.75">
      <c r="A19" s="24"/>
    </row>
  </sheetData>
  <mergeCells count="5">
    <mergeCell ref="A2:J2"/>
    <mergeCell ref="B4:D4"/>
    <mergeCell ref="H4:J4"/>
    <mergeCell ref="A4:A5"/>
    <mergeCell ref="E4:E5"/>
  </mergeCells>
  <phoneticPr fontId="39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8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1、2018年上半年一般公共预算收支执行</vt:lpstr>
      <vt:lpstr>2、2018年政府性基金预算收支执行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null,null,总收发</cp:lastModifiedBy>
  <cp:lastPrinted>2018-01-13T02:45:00Z</cp:lastPrinted>
  <dcterms:created xsi:type="dcterms:W3CDTF">2016-12-22T03:33:00Z</dcterms:created>
  <dcterms:modified xsi:type="dcterms:W3CDTF">2018-08-09T01:42:01Z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